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2022年计划" sheetId="1" r:id="rId1"/>
  </sheets>
  <definedNames>
    <definedName name="_GoBack" localSheetId="0">'2022年计划'!#REF!</definedName>
    <definedName name="_xlnm.Print_Area" localSheetId="0">'2022年计划'!$A$1:$N$76</definedName>
    <definedName name="_xlnm.Print_Titles" localSheetId="0">'2022年计划'!$3:$3</definedName>
    <definedName name="_xlfn.SUMIFS" hidden="1">#NAME?</definedName>
  </definedNames>
  <calcPr fullCalcOnLoad="1"/>
</workbook>
</file>

<file path=xl/sharedStrings.xml><?xml version="1.0" encoding="utf-8"?>
<sst xmlns="http://schemas.openxmlformats.org/spreadsheetml/2006/main" count="492" uniqueCount="286">
  <si>
    <t>交通运输部2022年度教育培训计划</t>
  </si>
  <si>
    <t>序号</t>
  </si>
  <si>
    <t>项目名称</t>
  </si>
  <si>
    <t>培训对象</t>
  </si>
  <si>
    <t>培训内容</t>
  </si>
  <si>
    <t>举办时间(月份)</t>
  </si>
  <si>
    <t>举办期数</t>
  </si>
  <si>
    <t>每期人数</t>
  </si>
  <si>
    <t>每期天数</t>
  </si>
  <si>
    <t>培训地点</t>
  </si>
  <si>
    <t>承办单位</t>
  </si>
  <si>
    <t>综合定额（元）</t>
  </si>
  <si>
    <t>师资费（元）</t>
  </si>
  <si>
    <t>经费预算（元）</t>
  </si>
  <si>
    <t>经费列支渠道</t>
  </si>
  <si>
    <t>一、干部调训项目</t>
  </si>
  <si>
    <t>部管干部专题研讨班</t>
  </si>
  <si>
    <t>部管领导干部和优秀中青年干部</t>
  </si>
  <si>
    <t>习近平新时代中国特色社会主义思想，党的十九届六中全会精神，党性教育、履职能力提升等。</t>
  </si>
  <si>
    <t>3—10月</t>
  </si>
  <si>
    <t>总数90</t>
  </si>
  <si>
    <t>北京</t>
  </si>
  <si>
    <t>人事教育司/交通运输部党校</t>
  </si>
  <si>
    <t>部机关行政运行支出经费</t>
  </si>
  <si>
    <t>中青年干部培训班</t>
  </si>
  <si>
    <t>部机关和部属单位中青年干部</t>
  </si>
  <si>
    <t>政治理论、党性教育、领导能力。</t>
  </si>
  <si>
    <t>6—12月</t>
  </si>
  <si>
    <t>部机关处级干部进修班（三个月）</t>
  </si>
  <si>
    <t>部机关处级干部</t>
  </si>
  <si>
    <t>依据中央党校要求制定教学计划。</t>
  </si>
  <si>
    <t>3—12月</t>
  </si>
  <si>
    <t>总数10</t>
  </si>
  <si>
    <t>部机关处级干部专题进修班（一个月）</t>
  </si>
  <si>
    <t>习近平新时代中国特色社会主义思想，党的基本理论、党性教育、履职能力等。</t>
  </si>
  <si>
    <t>总数20</t>
  </si>
  <si>
    <t>处级领导干部任职培训班</t>
  </si>
  <si>
    <t>系统行政单位近两年以来新提任的处级领导干部</t>
  </si>
  <si>
    <t>理论素养、党性教育、履职能力提升、作风建设、廉政教育等。</t>
  </si>
  <si>
    <t>交通运输教育培训专项经费</t>
  </si>
  <si>
    <t>部机关处级领导干部调训班</t>
  </si>
  <si>
    <t>部机关处级领导干部</t>
  </si>
  <si>
    <t>综合素质能力提升。</t>
  </si>
  <si>
    <r>
      <rPr>
        <sz val="12"/>
        <rFont val="宋体"/>
        <family val="0"/>
      </rPr>
      <t>3—</t>
    </r>
    <r>
      <rPr>
        <sz val="12"/>
        <rFont val="宋体"/>
        <family val="0"/>
      </rPr>
      <t>11月</t>
    </r>
  </si>
  <si>
    <t>青年干部理论进修班</t>
  </si>
  <si>
    <t>部机关和部属在京单位青年干部</t>
  </si>
  <si>
    <t>总数180</t>
  </si>
  <si>
    <t>党的十九届六中全会精神轮训班</t>
  </si>
  <si>
    <t>部机关及部属在京单位处级以上干部、基层党支部书记</t>
  </si>
  <si>
    <t>学习贯彻党的十九届六中全会精神。</t>
  </si>
  <si>
    <t>3—7月</t>
  </si>
  <si>
    <t>总数380</t>
  </si>
  <si>
    <t>机关党委/交通运输部党校</t>
  </si>
  <si>
    <t>基层党支部书记示范培训班</t>
  </si>
  <si>
    <t>部直属机关基层党支部书记</t>
  </si>
  <si>
    <t>党的基本理论与实操。</t>
  </si>
  <si>
    <t>党费</t>
  </si>
  <si>
    <t>入党积极分子和发展对象培训班</t>
  </si>
  <si>
    <t>部直属机关入党积极分子和发展对象</t>
  </si>
  <si>
    <t>党的基本理论、党史。</t>
  </si>
  <si>
    <t>新党员培训班</t>
  </si>
  <si>
    <t>部直属机关近年发展的新党员</t>
  </si>
  <si>
    <t>《中国共产党发展党员工作细则》规定内容。</t>
  </si>
  <si>
    <t>部直属机关纪检干部培训班</t>
  </si>
  <si>
    <t>部管国家局（直属）机关纪委专职纪检干部，部属在京单位纪委书记和部门纪检领导干部，部直属机关纪委委员、部内司局党支部纪检委员</t>
  </si>
  <si>
    <t>党的基本理论与实操，十九届中央纪委六次全会精神宣贯等。</t>
  </si>
  <si>
    <t>5—7月</t>
  </si>
  <si>
    <t>部直属机关基层群团、统战干部培训班</t>
  </si>
  <si>
    <t>部直属机关基层工青妇和统战工作干部</t>
  </si>
  <si>
    <t>思想政治理论教育，新时代基层群团和统战工作干部能力素质提升。</t>
  </si>
  <si>
    <t>工会经费</t>
  </si>
  <si>
    <t>离退休干部党务工作人员专题培训班</t>
  </si>
  <si>
    <t>离退休干部党务工作人员、部属单位专职人员及党务工作者</t>
  </si>
  <si>
    <t>学习贯彻习近平总书记关于交通运输和老干部工作重要论述。总结2022年度工作、谋划2023年度工作。</t>
  </si>
  <si>
    <t>3—11月</t>
  </si>
  <si>
    <t>总数300</t>
  </si>
  <si>
    <t>离退休干部局/交通运输部管理干部学院</t>
  </si>
  <si>
    <t>离退休干部公用经费</t>
  </si>
  <si>
    <t>部机关公务员网络在线学习</t>
  </si>
  <si>
    <t>部机关公务员</t>
  </si>
  <si>
    <t>理论武装、党性教育、履职能力、综合素养、知识拓展等。</t>
  </si>
  <si>
    <t>4—12月</t>
  </si>
  <si>
    <t>二、行业关键岗位干部调训项目</t>
  </si>
  <si>
    <t>推进交通运输高质量发展专题研究班（中组部委托举办地方党政领导干部研究班）</t>
  </si>
  <si>
    <t>市（地、州、盟）政府分管负责同志，新疆生产建设兵团师市分管负责同志</t>
  </si>
  <si>
    <t>根据中组部计划确定。</t>
  </si>
  <si>
    <t>人事教育司/交通运输部管理干部学院</t>
  </si>
  <si>
    <t>全国交通运输厅长培训班</t>
  </si>
  <si>
    <t>各省级交通运输主管部门交通厅（局）长及相关业务部门负责人</t>
  </si>
  <si>
    <t>习近平主席在第二届联合国全球可持续交通大会开幕式上主旨讲话精神，加快建设交通强国、当好中国现代化开路先锋相关内容。</t>
  </si>
  <si>
    <t>4—11月</t>
  </si>
  <si>
    <t>全国交通运输局长培训班</t>
  </si>
  <si>
    <t>市（地、州、盟）、县（区、市、旗）交通运输局长</t>
  </si>
  <si>
    <t>习近平主席在第二届联合国全球可持续交通大会开幕式上主旨讲话精神，加快建设交通强国、当好中国现代化开路先锋相关内容，全国交通运输工作会议精神，综合交通运输体系建设，智慧交通发展，低碳理念下的绿色交通建设，交通运输安全监督管理，领导力提升等。</t>
  </si>
  <si>
    <t>全国公路系统领导干部培训班</t>
  </si>
  <si>
    <t>各省（区、市、兵团）、市（地、州、盟）公路事务中心、公路局（处）长，少数部机关干部参加选学</t>
  </si>
  <si>
    <t>新时代交通强国背景下公路高质量发展、公路交通文化建设、公路养护管理、路政和治超管理、路网运行监测与应急处置、公路建设新理念、公路建设市场监管、公路技术标准、“四好农村路”政策解读、农村公路建管养运质量控制体系建设等。</t>
  </si>
  <si>
    <t>6—10月</t>
  </si>
  <si>
    <t>公路局/交通运输部管理干部学院</t>
  </si>
  <si>
    <t>全国港航系统领导干部培训班</t>
  </si>
  <si>
    <t>各省（区、市、兵团）、市（地、州、盟）港航管理部门、港航执法部门负责人，少数部机关干部参加选学</t>
  </si>
  <si>
    <t>《交通强国建设纲要》水运篇宣贯，水运行业最新政策、法规宣讲，水运服务国家战略、水运高质量发展等相关内容培训，领导干部能力提升，水运管理业务交流等。</t>
  </si>
  <si>
    <t>水运局/交通运输部管理干部学院</t>
  </si>
  <si>
    <t>全国运输服务厅局长研讨班</t>
  </si>
  <si>
    <t>各省、自治区、直辖市、新疆生产建设兵团交通运输厅（局、委）分管领导、运输处处长；省级运输管理局、交通运输综合行政执法局、运输事务中心有关负责同志；部属有关单位、行业协会、有关特邀单位负责人</t>
  </si>
  <si>
    <t>按照全国交通运输工作会议部署，研判运输服务行业面临的新形势新要求新任务，研讨推进运输服务高质量发展有关工作。</t>
  </si>
  <si>
    <t>运输服务司/交通运输部管理干部学院</t>
  </si>
  <si>
    <t>全国交通运输综合处长（办公室主任）培训班</t>
  </si>
  <si>
    <t>各省级交通运输主管部门、部管国家局综合司、部属各单位、部内各司局办公室主任（综合处长）</t>
  </si>
  <si>
    <t>传达学习中办、国办有关会议精神，研讨交通运输重大决策支撑体系。</t>
  </si>
  <si>
    <t>4—6月</t>
  </si>
  <si>
    <t>办公厅/交通运输部管理干部学院</t>
  </si>
  <si>
    <t>交通运输系统保密密码业务培训班</t>
  </si>
  <si>
    <t>部机关有关涉密人员和各省级交通运输主管部门、部属各单位、长航系统、海事系统密码使用管理人员</t>
  </si>
  <si>
    <t>涉密人员保密基础知识和部密码通信专网业务、技能培训和有关管理规定学习。</t>
  </si>
  <si>
    <t>6月</t>
  </si>
  <si>
    <t>新闻发言人培训班</t>
  </si>
  <si>
    <t>各省、区、市交通运输厅、新疆生产建设兵团交通运输局，部属各单位、部内有关司局新闻发言人</t>
  </si>
  <si>
    <t>习近平总书记关于新闻舆论工作重要论述，党中央、国务院有关部署，部新闻发布工作要求及实操演练。</t>
  </si>
  <si>
    <t>政策研究室/交通运输部管理干部学院</t>
  </si>
  <si>
    <t>全国交通运输系统领导干部习近平法治思想学习研讨班</t>
  </si>
  <si>
    <t>各省级（计划单列市）交通运输主管部门、部属各单位、部内各司局分管法制工作厅局级负责人、法制处长等</t>
  </si>
  <si>
    <t>习近平法治思想、法治政府部门建设、《海上交通安全法》、行政复议诉讼典型案例等。</t>
  </si>
  <si>
    <t>法制司/交通运输部管理干部学院</t>
  </si>
  <si>
    <t>全国交通运输规划工作培训班</t>
  </si>
  <si>
    <t>各省级交通运输主管部门及所属单位分管规划工作负责人和规划工作处室负责人</t>
  </si>
  <si>
    <t>交通运输发展战略及“十四五”规划相关工作内容。</t>
  </si>
  <si>
    <t>综合规划司/交通运输部管理干部学院</t>
  </si>
  <si>
    <t>交通运输财务工作培训班</t>
  </si>
  <si>
    <t>各省级交通运输主管部门财务负责人、部属单位会计、资产管理业务骨干等</t>
  </si>
  <si>
    <t>国家财税改革要求和交通运输财务管理制度、政策宣讲。</t>
  </si>
  <si>
    <t>总数150</t>
  </si>
  <si>
    <t>财务审计司/交通运输部管理干部学院</t>
  </si>
  <si>
    <t>交通运输部系统组织人事处长培训班</t>
  </si>
  <si>
    <t>部属单位组织人事处长及组工业务骨干，部内各司局综合处长（办公室主任）</t>
  </si>
  <si>
    <t>组织人事工作相关政策及实操培训。</t>
  </si>
  <si>
    <t>全国交通运输安监处长培训班</t>
  </si>
  <si>
    <t>各省级交通运输主管部门安全管理处室负责人及业务骨干</t>
  </si>
  <si>
    <t>安全生产基础理论与规律，交通强国平安交通安全发展体系建设，安全应急“十四五”发展规划，防范化解安全生产重大风险，交通运输行业科技兴安工作机制与政策措施和安全生产监管监察信息化建设。</t>
  </si>
  <si>
    <t>安全与质量监督管理司/交通运输部管理干部学院</t>
  </si>
  <si>
    <r>
      <rPr>
        <sz val="12"/>
        <rFont val="宋体"/>
        <family val="0"/>
      </rPr>
      <t>国际</t>
    </r>
    <r>
      <rPr>
        <sz val="12"/>
        <color indexed="8"/>
        <rFont val="宋体"/>
        <family val="0"/>
      </rPr>
      <t>组织后备人才培训班</t>
    </r>
  </si>
  <si>
    <t>部内有关司局、部属有关单位、行业企事业单位相关人员</t>
  </si>
  <si>
    <r>
      <rPr>
        <sz val="12"/>
        <rFont val="宋体"/>
        <family val="0"/>
      </rPr>
      <t>了解</t>
    </r>
    <r>
      <rPr>
        <sz val="12"/>
        <color indexed="8"/>
        <rFont val="宋体"/>
        <family val="0"/>
      </rPr>
      <t>交通运输领域国际组织概况和运行规则，国际组织竞聘程序规则，国际关系文化交流等内容，提高国际组织后备人才素质。</t>
    </r>
  </si>
  <si>
    <t>4—9月</t>
  </si>
  <si>
    <t>“老交通”智库工作培训班</t>
  </si>
  <si>
    <t>智库专家及秘书处有关同志</t>
  </si>
  <si>
    <t>交通运输新型智库联盟有关政策、规定，行业重点研究课题专题讲座等。</t>
  </si>
  <si>
    <t>12月</t>
  </si>
  <si>
    <t>三、推进乡村振兴培训项目</t>
  </si>
  <si>
    <t>新疆基层党组织书记、党支部委员及党务干部培训班</t>
  </si>
  <si>
    <t>新疆交通运输系统基层党委（党组）书记、党支部书记、支部委员等专兼职党务干部</t>
  </si>
  <si>
    <t>习近平新时代中国特色社会主义思想、党的十九届六中全会精神，党的建设、党员干部理想信念和道德品行教育，《中国共产党党组工作条例》《中国共产党党和国家机关基层组织工作条例》以及基础党务知识解读。</t>
  </si>
  <si>
    <t>6—7月</t>
  </si>
  <si>
    <t>新疆提升党员领导干部安全生产、应急管理、消防安全能力培训班（名师送教）</t>
  </si>
  <si>
    <t>新疆交通运输厅机关相关处室负责人和业务骨干，厅属各单位分管领导、业务处室负责人及业务骨干，交投公司分管领导、业务部门负责人、分子公司分管领导、业务部门负责人及业务骨干。</t>
  </si>
  <si>
    <t>习近平总书记关于安全生产、应急管理、消防安全的重要论述，解读《安全生产法》《突发事件应对法》《消防法》以及《交通运输部安全生产管理规定》《新疆维吾尔自治区党委 政府关于推进安全生产领域改革发展的意见》，典型事故案例分析，安全生产、应急管理、消防安全业务实操，事故上报、权责清单、制度建设、风险辨识及隐患排查治理相关规定等。</t>
  </si>
  <si>
    <t>4月</t>
  </si>
  <si>
    <t>乌鲁木齐</t>
  </si>
  <si>
    <t>交通运输部管理干部学院</t>
  </si>
  <si>
    <t>新疆兵团交通运输综合素质能力提升专题培训班</t>
  </si>
  <si>
    <t>新疆兵团交通运输系统分管法治工作负责人及业务骨干，综合执法系统负责人及业务骨干</t>
  </si>
  <si>
    <t>党的十九届六中全会精神，加快建设交通强国、推进交通运输高质量发展，全面推进交通运输法治政府部门建设，交通运输权责清单与“放管服”改革，交通运输安全与应急管理体系，交通运输综合执法改革和履行行政职能事业单位改革趋势，交通运输重大决策执行，交通运输政策合法性和公平竞争审查。</t>
  </si>
  <si>
    <t>西藏有关县交通运输综合素质提升专题培训班</t>
  </si>
  <si>
    <t>西藏有关县交通运输干部，乡村基层干部、乡村振兴带头人、专业技术人才</t>
  </si>
  <si>
    <t>党的十九届六中全会精神，交通运输行政执法常用法规、安全与应急管理体系、综合执法改革等，《关于巩固拓展交通运输脱贫攻坚成果全面推进乡村振兴的实施意见》《公路养护作业单位资质管理办法》《公路桥涵养护技术规范》，交通公路建设项目前期流程、工程项目建设规范化流程，“交通+”融合模式（旅游、特色产业、农副产品销售）促进经济发展典型案例分析。</t>
  </si>
  <si>
    <t>3—6月</t>
  </si>
  <si>
    <t>西藏</t>
  </si>
  <si>
    <t>西藏公路项目建设管理标准化培训班（名师送教）</t>
  </si>
  <si>
    <t>西藏交通运输系统分管公路项目建设管理的负责人及业务骨干</t>
  </si>
  <si>
    <t>公路施工标准化技术指南解读、招投标管理、勘察设计管理、特殊地质条件下施工技术、公路工程建设基本程序及管理要点。</t>
  </si>
  <si>
    <t>拉萨</t>
  </si>
  <si>
    <t>交通运输部定点帮扶四川四县专题培训班</t>
  </si>
  <si>
    <t>交通运输部定点帮四川扶四县从事交通运输公路规划、建设、管理、养护人员，乡村基层干部、乡村振兴带头人、专业技术人才</t>
  </si>
  <si>
    <t>党的十九届六中全会精神、交通“十四五”规划和乡村振兴战略解读等。</t>
  </si>
  <si>
    <t>4—10月</t>
  </si>
  <si>
    <t>四川</t>
  </si>
  <si>
    <t>四川养护资质评审专家培训（名师送教）</t>
  </si>
  <si>
    <t>四川各市（州）交通运输局、行业省属国有企业、厅直有关单位、厅机关有关处室相关负责人</t>
  </si>
  <si>
    <t>《公路养护作业单位资质管理办法》，路基路面、桥梁、隧道、交通安全设施养护资质评审流程和细则。</t>
  </si>
  <si>
    <t>总数100</t>
  </si>
  <si>
    <t>成都</t>
  </si>
  <si>
    <t>交通运输部对口支援江西安远县安全应急管理人员专题培训班</t>
  </si>
  <si>
    <t>江西交通运输系统相关单位安全应急管理人员，乡村基层干部、乡村振兴带头人、专业技术人才</t>
  </si>
  <si>
    <t>安全生产相关法律法规，防范化解安全生产重大风险，安全应急双基建设等。</t>
  </si>
  <si>
    <t>江西</t>
  </si>
  <si>
    <t>江西交通运输科技创新工作业务培训班（名师送教）</t>
  </si>
  <si>
    <t>江西交通运输系统各单位科技工作分管领导及工作人员</t>
  </si>
  <si>
    <t>交通运输科技创新管理工作相关内容。</t>
  </si>
  <si>
    <t>7—8月</t>
  </si>
  <si>
    <t>青海“四好农村公路”高质量发展培训班</t>
  </si>
  <si>
    <t>青海交通运输系统农村公路管理工作负责人及业务骨干</t>
  </si>
  <si>
    <t>加快建设交通强国，推动农村公路高质量发展。</t>
  </si>
  <si>
    <t>9月</t>
  </si>
  <si>
    <t>西宁</t>
  </si>
  <si>
    <t>青海专业技术人员培训班（名师送教）</t>
  </si>
  <si>
    <t>青海交通运输系统各单位领导及公路管理机构工作人员</t>
  </si>
  <si>
    <t>项目管理、质量监督、公路养护工程、公路养护企业资质、技术等级评定等相关内容。</t>
  </si>
  <si>
    <t>8月</t>
  </si>
  <si>
    <t>四、行业政策业务宣贯培训项目</t>
  </si>
  <si>
    <t>2022年全国交通运输统计工作培训班</t>
  </si>
  <si>
    <t>各省级交通运输主管部门分管统计工作处室负责人及统计工作人员和部属单位、部内有关司局统计工作负责人</t>
  </si>
  <si>
    <t>宣贯《关于更加有效发挥统计监督职能作用的意见》、行业经济运行情况等。</t>
  </si>
  <si>
    <t>网络培训</t>
  </si>
  <si>
    <t>港口基础设施维护管理规定宣贯培训</t>
  </si>
  <si>
    <t>各省级交通运输主管部门分管港口基础设施维护管理工作处室负责人及工作人员和部属单位、部内有关司局有关工作负责人</t>
  </si>
  <si>
    <t>宣贯港口基础设施维护管理规定等。</t>
  </si>
  <si>
    <t>9—11月</t>
  </si>
  <si>
    <t>公路水路行业产品质量监督抽查实施规范宣贯培训班</t>
  </si>
  <si>
    <t>各省交通运输主管部门，部属单位，公路水路行业产品质量监督抽查检验机构信息库中的检验机构</t>
  </si>
  <si>
    <t>对公路水路行业重点产品标准、监督抽查实施规范和实施细则进行宣贯培训，并进行实操培训。</t>
  </si>
  <si>
    <t>科技司/交通运输部管理干部学院</t>
  </si>
  <si>
    <t>交通运输标准（定额）项目经费</t>
  </si>
  <si>
    <t>公路水运工程计量技术规范及政策宣贯培训班</t>
  </si>
  <si>
    <t>各省级交通运输主管部门、各专业计量技术委员会、各级计量技术机构、行业企事业单位相关人员</t>
  </si>
  <si>
    <t>《含沙量测定仪》《激光粒度分布仪》《超短基线水声定位仪》《水运工程 姿态测量仪》《侧扫声呐》等公路水运计量技术规范宣贯解读。</t>
  </si>
  <si>
    <t>多式联运相关标准宣贯培训班</t>
  </si>
  <si>
    <t>各省（市）交通运输主管部门、多式联运经营企业、交通运输相关科研机构技术及教学人员</t>
  </si>
  <si>
    <t>《冷藏集装箱多式联运技术要求》《滚装甩挂运输操作规程》《商品车多式联运交接单》等12项多式联运交通运输行业标准内容宣贯解读。</t>
  </si>
  <si>
    <t>《中国可航行水域桥梁助航标志》等标准宣贯</t>
  </si>
  <si>
    <t>海事局和航海保障中心航标、测绘相关技术人员</t>
  </si>
  <si>
    <t>2020年至2021年发布实施的航测标准《中国海区可航行水域桥梁助航标志》《沿海船舶自动识别系统（AIS）基站技术要求》《沿海无线电指向标-差分全球卫星导航系统播发标准》《海道测量基本术语》《沿海通航水域应急扫测技术要求》《侧扫声呐测量技术要求》6项标准宣贯解读。</t>
  </si>
  <si>
    <t>《厢式挂车技术条件》等3项标准宣贯</t>
  </si>
  <si>
    <t>挂车及其关键零部件相关设计制造企业、检测机构、物流运输企业相关技术人员</t>
  </si>
  <si>
    <t>《厢式挂车技术条件》《货运挂车产品质量检验评定方法》《牵引杆挂车转盘》等3项交通运输行业标准宣贯解读。</t>
  </si>
  <si>
    <t>交通运输标准化政策、标准制修订程序及编写规则宣贯培训班</t>
  </si>
  <si>
    <t>各省级交通运输行业主管部门、各专业标准化技术委员会、部属有关单位、行业企事业单位相关人员等</t>
  </si>
  <si>
    <t>国家和交通运输行业标准化政策制度，交通运输标准化“十四五”规划，交通运输行业标准制修订程序要求等宣贯解读。</t>
  </si>
  <si>
    <t>城市客运重点标准宣贯</t>
  </si>
  <si>
    <t>各省级交通运输行业主管部门、全国城市客运标准化技术委员会、部属有关单位、行业企事业单位相关人员等</t>
  </si>
  <si>
    <t>《城市轨道交通运营指标体系》《城市轨道交通运营技术规范》《城市定制公交服务规范》等。</t>
  </si>
  <si>
    <t>科技司/交通运输部科学研究院</t>
  </si>
  <si>
    <t>五、远程网络培训项目</t>
  </si>
  <si>
    <t>交通运输系统干部能力提升与作风建设培训班</t>
  </si>
  <si>
    <t>交通运输行业基层管理干部及相关从业人员</t>
  </si>
  <si>
    <t>基层干部作风建设，如何提高基层干部法治素养及法治能力，执行力提升，团队建设，沟通协调的艺术与能力，压力管理与心理调适等。</t>
  </si>
  <si>
    <t>10个项目共350000</t>
  </si>
  <si>
    <t>习近平总书记关于交通运输工作重要论述专题培训班</t>
  </si>
  <si>
    <t>交通运输主管部门从事政策研究和文稿写作相关人员</t>
  </si>
  <si>
    <t>学习宣贯习近平总书记关于交通运输工作重要论述的思想内涵、成功实践、落实举措。</t>
  </si>
  <si>
    <t>服务加快建设交通强国专题培训班</t>
  </si>
  <si>
    <t>交通运输主管部门负责运输服务行业发展规划工作的领导干部和业务骨干</t>
  </si>
  <si>
    <t>《交通强国建设纲要》《国家综合立体交通网规划纲要》等重要规划解读，“十四五”运输服务发展趋势介绍等。</t>
  </si>
  <si>
    <t>港口安全管理及污染防治专题培训班</t>
  </si>
  <si>
    <t>从事港口安全及船舶和港口污染防治管理人员</t>
  </si>
  <si>
    <t>港口安全管理及船舶和港口污染法律法规、标准规范等。</t>
  </si>
  <si>
    <t>道路旅客运输及客运站管理专题培训班</t>
  </si>
  <si>
    <t>道路客运企业管理人员和业务骨干</t>
  </si>
  <si>
    <t>道路旅客运输及客运站管理问题解析，道路客运企业创新发展经验介绍。</t>
  </si>
  <si>
    <t>“四好农村路”专题培训班</t>
  </si>
  <si>
    <t>从事农村公路建设、管理、养护及运营的相关人员</t>
  </si>
  <si>
    <t>“四好农村路”相关规范及公路养护管理等。</t>
  </si>
  <si>
    <t>交通新基建推进及试点专题培训班</t>
  </si>
  <si>
    <t>交通运输行业从事交通基建工作的管理人员及技术人员等</t>
  </si>
  <si>
    <t>交通新基建推进及试点工作解读、当前新基建发展路径与机遇分析。</t>
  </si>
  <si>
    <t>“碳中和”策略与实施路径专题培训班</t>
  </si>
  <si>
    <t>交通运输主管部门及交通运输企事业相关管理人员及业务骨干</t>
  </si>
  <si>
    <t>开展碳达峰碳中和工作的专业化、规范化、可操作性强的系统性指导，碳中和规划和实施路径等。</t>
  </si>
  <si>
    <t>交通运输行业科技创新管理专题培训班</t>
  </si>
  <si>
    <t>交通运输主管部门科技管理人员及交通运输企事业单位科技管理人员及相关科技人员等</t>
  </si>
  <si>
    <t>“十四五”国家和交通运输行业科技创新、标准化等相关政策等。</t>
  </si>
  <si>
    <t>交通运输系统依法行政暨综合行政执法专题培训班</t>
  </si>
  <si>
    <t>基层交通运输行政执法人员</t>
  </si>
  <si>
    <t>交通运输行政处罚基本技能、疑难问题及解决思路等。</t>
  </si>
  <si>
    <t>六、后备项目</t>
  </si>
  <si>
    <t>综合行政执法局长培训班</t>
  </si>
  <si>
    <t>省、市、县交通运输综合行政执法机构负责人、执法骨干、执法师资</t>
  </si>
  <si>
    <t>习近平法治思想、党史学习教育、严格规范公正文明执法要求、通用执法实务、专业执法实务、执法领域突出问题专项整治。</t>
  </si>
  <si>
    <t>部属单位审计负责人培训班</t>
  </si>
  <si>
    <t>部属单位审计部门负责人</t>
  </si>
  <si>
    <t>新《审计法》和经济责任审计规定宣贯、审计方法和技能培训。</t>
  </si>
  <si>
    <t>公务员招录考官培训班</t>
  </si>
  <si>
    <t>部系统行政单位副科级以上干部</t>
  </si>
  <si>
    <t>公务员录用面试理论、方法、实操训练。</t>
  </si>
  <si>
    <t>4—8月</t>
  </si>
  <si>
    <t>全国交通运输科技创新发展培训班</t>
  </si>
  <si>
    <t>各省级交通运输主管部门、部属单位分管科技的负责同志及相关业务部门负责人</t>
  </si>
  <si>
    <t>学习习近平总书记关于科技创新和交通运输的重要讲话精神，解读国家和行业科技中长期及“十四五”规划，部署推动交通运输科技创新、标准化、网络安全和信息化工作。</t>
  </si>
  <si>
    <t>全国交通运输应急管理和海上搜救处级干部培训班</t>
  </si>
  <si>
    <t>各省级交通运输主管部门、部直属单位、部机关相关司局负责应急管理、海（水）上应急处置、安全监管的处级干部和高工</t>
  </si>
  <si>
    <t>《海上交通安全法》《安全生产法》等法律法规、海（水）上搜救、重大海上溢油应急处置、内陆水域大深度快速救援能力等；国家、部关于应急管理法律法规、交通运输应急管理体系和能力建设、新冠疫情等公共卫生突发事件应对、应急预案及演练、突发事件应急处置舆情应对、典型案例解读等。</t>
  </si>
  <si>
    <t>5—6月</t>
  </si>
  <si>
    <t>总数160</t>
  </si>
  <si>
    <t>搜救中心/救捞局、交通运输部管理干部学院</t>
  </si>
  <si>
    <t>西藏公路养护应急处置与安全生产培训班</t>
  </si>
  <si>
    <t>西藏交通运输系统分管公路养护工作负责人及业务骨干</t>
  </si>
  <si>
    <t>养护应急处置及安全培训班课程，现代养护治理体系及“十四五”公路养护发展概述，公路危旧桥改造要点，隧道应急管理，公路管理中的安全责任，路网运行监测与应急处置。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</si>
</sst>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1"/>
      <color indexed="8"/>
      <name val="宋体"/>
      <family val="0"/>
    </font>
    <font>
      <sz val="11"/>
      <name val="宋体"/>
      <family val="0"/>
    </font>
    <font>
      <sz val="11"/>
      <color indexed="8"/>
      <name val="黑体"/>
      <family val="3"/>
    </font>
    <font>
      <sz val="12"/>
      <name val="宋体"/>
      <family val="0"/>
    </font>
    <font>
      <sz val="16"/>
      <color indexed="8"/>
      <name val="黑体"/>
      <family val="3"/>
    </font>
    <font>
      <sz val="12"/>
      <color indexed="8"/>
      <name val="宋体"/>
      <family val="0"/>
    </font>
    <font>
      <sz val="20"/>
      <color indexed="8"/>
      <name val="方正小标宋简体"/>
      <family val="4"/>
    </font>
    <font>
      <sz val="12"/>
      <color indexed="8"/>
      <name val="黑体"/>
      <family val="3"/>
    </font>
    <font>
      <b/>
      <sz val="12"/>
      <name val="宋体"/>
      <family val="0"/>
    </font>
    <font>
      <sz val="10"/>
      <name val="宋体"/>
      <family val="0"/>
    </font>
    <font>
      <sz val="10"/>
      <color indexed="8"/>
      <name val="宋体"/>
      <family val="0"/>
    </font>
    <font>
      <sz val="12"/>
      <color indexed="10"/>
      <name val="宋体"/>
      <family val="0"/>
    </font>
    <font>
      <sz val="11"/>
      <color indexed="9"/>
      <name val="宋体"/>
      <family val="0"/>
    </font>
    <font>
      <b/>
      <sz val="13"/>
      <color indexed="54"/>
      <name val="宋体"/>
      <family val="0"/>
    </font>
    <font>
      <b/>
      <sz val="11"/>
      <color indexed="9"/>
      <name val="宋体"/>
      <family val="0"/>
    </font>
    <font>
      <sz val="11"/>
      <color indexed="62"/>
      <name val="宋体"/>
      <family val="0"/>
    </font>
    <font>
      <b/>
      <sz val="11"/>
      <color indexed="63"/>
      <name val="宋体"/>
      <family val="0"/>
    </font>
    <font>
      <sz val="11"/>
      <color indexed="16"/>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53"/>
      <name val="宋体"/>
      <family val="0"/>
    </font>
    <font>
      <b/>
      <sz val="11"/>
      <color indexed="8"/>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indexed="8"/>
      <name val="Calibri"/>
      <family val="0"/>
    </font>
    <font>
      <b/>
      <sz val="12"/>
      <name val="Calibri"/>
      <family val="0"/>
    </font>
    <font>
      <sz val="10"/>
      <name val="Calibri"/>
      <family val="0"/>
    </font>
    <font>
      <sz val="10"/>
      <color indexed="8"/>
      <name val="Calibri"/>
      <family val="0"/>
    </font>
    <font>
      <sz val="12"/>
      <color rgb="FFC000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style="thin"/>
    </border>
    <border>
      <left style="thin"/>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0" fillId="0" borderId="0" applyFont="0" applyFill="0" applyBorder="0" applyAlignment="0" applyProtection="0"/>
    <xf numFmtId="0" fontId="36" fillId="0" borderId="0" applyNumberFormat="0" applyFill="0" applyBorder="0" applyAlignment="0" applyProtection="0"/>
    <xf numFmtId="0" fontId="3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3" fillId="0" borderId="0" applyProtection="0">
      <alignment vertical="center"/>
    </xf>
    <xf numFmtId="0" fontId="3" fillId="0" borderId="0" applyProtection="0">
      <alignment vertical="center"/>
    </xf>
    <xf numFmtId="0" fontId="0" fillId="0" borderId="0">
      <alignment vertical="center"/>
      <protection/>
    </xf>
  </cellStyleXfs>
  <cellXfs count="50">
    <xf numFmtId="0" fontId="0" fillId="0" borderId="0" xfId="0" applyAlignment="1">
      <alignment/>
    </xf>
    <xf numFmtId="0" fontId="30"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50" fillId="0" borderId="0" xfId="0" applyNumberFormat="1" applyFont="1" applyFill="1" applyBorder="1" applyAlignment="1">
      <alignment horizontal="center"/>
    </xf>
    <xf numFmtId="0" fontId="50" fillId="0" borderId="0" xfId="0" applyFont="1" applyFill="1" applyBorder="1" applyAlignment="1">
      <alignment vertical="center"/>
    </xf>
    <xf numFmtId="0" fontId="50" fillId="0" borderId="0" xfId="0" applyNumberFormat="1" applyFont="1" applyFill="1" applyAlignment="1">
      <alignment horizontal="center"/>
    </xf>
    <xf numFmtId="0" fontId="50" fillId="0" borderId="0" xfId="0" applyFont="1" applyFill="1" applyAlignment="1">
      <alignment horizontal="left" vertical="center"/>
    </xf>
    <xf numFmtId="0" fontId="50" fillId="0" borderId="0" xfId="0" applyFont="1" applyFill="1" applyAlignment="1">
      <alignment/>
    </xf>
    <xf numFmtId="0" fontId="30" fillId="0" borderId="0" xfId="0" applyNumberFormat="1" applyFont="1" applyFill="1" applyBorder="1" applyAlignment="1">
      <alignment horizontal="center" vertical="center"/>
    </xf>
    <xf numFmtId="0" fontId="30" fillId="0" borderId="0" xfId="0" applyNumberFormat="1" applyFont="1" applyFill="1" applyBorder="1" applyAlignment="1">
      <alignment horizontal="justify" vertical="center" wrapText="1"/>
    </xf>
    <xf numFmtId="0" fontId="30" fillId="0" borderId="0" xfId="0" applyNumberFormat="1" applyFont="1" applyFill="1" applyBorder="1" applyAlignment="1">
      <alignment horizontal="center" vertical="center" wrapText="1"/>
    </xf>
    <xf numFmtId="0" fontId="30" fillId="0" borderId="0" xfId="0" applyFont="1" applyFill="1" applyAlignment="1">
      <alignment/>
    </xf>
    <xf numFmtId="0" fontId="4" fillId="0" borderId="0" xfId="0" applyNumberFormat="1" applyFont="1" applyFill="1" applyBorder="1" applyAlignment="1">
      <alignment horizontal="left" vertical="center" wrapText="1"/>
    </xf>
    <xf numFmtId="0" fontId="51" fillId="0" borderId="0" xfId="0" applyNumberFormat="1" applyFont="1" applyFill="1" applyBorder="1" applyAlignment="1">
      <alignment horizontal="center" vertical="center" wrapText="1"/>
    </xf>
    <xf numFmtId="0" fontId="51" fillId="0" borderId="0" xfId="0" applyNumberFormat="1" applyFont="1" applyFill="1" applyBorder="1" applyAlignment="1">
      <alignment horizontal="justify"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justify" vertical="center"/>
    </xf>
    <xf numFmtId="0" fontId="6" fillId="0" borderId="9"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52" fillId="0" borderId="10" xfId="0" applyNumberFormat="1" applyFont="1" applyFill="1" applyBorder="1" applyAlignment="1">
      <alignment horizontal="left" vertical="center" wrapText="1"/>
    </xf>
    <xf numFmtId="0" fontId="52" fillId="0" borderId="10" xfId="0" applyNumberFormat="1" applyFont="1" applyFill="1" applyBorder="1" applyAlignment="1">
      <alignment horizontal="justify" vertical="center" wrapText="1"/>
    </xf>
    <xf numFmtId="0" fontId="52" fillId="0" borderId="10" xfId="0" applyNumberFormat="1"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0" fillId="0" borderId="10" xfId="0" applyNumberFormat="1" applyFont="1" applyFill="1" applyBorder="1" applyAlignment="1">
      <alignment horizontal="justify" vertical="center" wrapText="1"/>
    </xf>
    <xf numFmtId="0" fontId="50" fillId="0" borderId="10" xfId="0" applyFont="1" applyFill="1" applyBorder="1" applyAlignment="1">
      <alignment horizontal="justify" vertical="center" wrapText="1"/>
    </xf>
    <xf numFmtId="0" fontId="50" fillId="0" borderId="10" xfId="0" applyFont="1" applyFill="1" applyBorder="1" applyAlignment="1">
      <alignment horizontal="center" vertical="center" wrapText="1"/>
    </xf>
    <xf numFmtId="0" fontId="52" fillId="0" borderId="11" xfId="0" applyNumberFormat="1" applyFont="1" applyFill="1" applyBorder="1" applyAlignment="1">
      <alignment horizontal="left" vertical="center" wrapText="1"/>
    </xf>
    <xf numFmtId="0" fontId="52" fillId="0" borderId="12" xfId="0" applyNumberFormat="1" applyFont="1" applyFill="1" applyBorder="1" applyAlignment="1">
      <alignment horizontal="left" vertical="center" wrapText="1"/>
    </xf>
    <xf numFmtId="0" fontId="50" fillId="0" borderId="10" xfId="64" applyNumberFormat="1" applyFont="1" applyFill="1" applyBorder="1" applyAlignment="1">
      <alignment horizontal="center" vertical="center" wrapText="1"/>
    </xf>
    <xf numFmtId="0" fontId="50" fillId="0" borderId="10" xfId="64" applyNumberFormat="1" applyFont="1" applyFill="1" applyBorder="1" applyAlignment="1">
      <alignment horizontal="justify" vertical="center" wrapText="1"/>
    </xf>
    <xf numFmtId="0" fontId="50" fillId="0" borderId="10" xfId="0" applyNumberFormat="1" applyFont="1" applyFill="1" applyBorder="1" applyAlignment="1">
      <alignment horizontal="center" vertical="center"/>
    </xf>
    <xf numFmtId="0" fontId="53" fillId="0" borderId="10" xfId="64" applyNumberFormat="1" applyFont="1" applyFill="1" applyBorder="1" applyAlignment="1">
      <alignment horizontal="justify" vertical="center" wrapText="1"/>
    </xf>
    <xf numFmtId="0" fontId="50" fillId="0" borderId="13" xfId="64" applyNumberFormat="1" applyFont="1" applyFill="1" applyBorder="1" applyAlignment="1">
      <alignment horizontal="center" vertical="center"/>
    </xf>
    <xf numFmtId="0" fontId="50" fillId="0" borderId="13" xfId="0" applyNumberFormat="1" applyFont="1" applyFill="1" applyBorder="1" applyAlignment="1">
      <alignment horizontal="center" vertical="center" wrapText="1"/>
    </xf>
    <xf numFmtId="0" fontId="50" fillId="0" borderId="13" xfId="64" applyNumberFormat="1" applyFont="1" applyFill="1" applyBorder="1" applyAlignment="1">
      <alignment horizontal="center" vertical="center" wrapText="1"/>
    </xf>
    <xf numFmtId="0" fontId="50" fillId="0" borderId="10" xfId="63" applyNumberFormat="1" applyFont="1" applyFill="1" applyBorder="1" applyAlignment="1">
      <alignment horizontal="justify" vertical="center"/>
    </xf>
    <xf numFmtId="0" fontId="50" fillId="0" borderId="10" xfId="63" applyNumberFormat="1" applyFont="1" applyFill="1" applyBorder="1" applyAlignment="1">
      <alignment horizontal="justify" vertical="center" wrapText="1"/>
    </xf>
    <xf numFmtId="0" fontId="50" fillId="0" borderId="14" xfId="64" applyNumberFormat="1" applyFont="1" applyFill="1" applyBorder="1" applyAlignment="1">
      <alignment horizontal="center" vertical="center"/>
    </xf>
    <xf numFmtId="0" fontId="50" fillId="0" borderId="10" xfId="64" applyNumberFormat="1" applyFont="1" applyFill="1" applyBorder="1" applyAlignment="1">
      <alignment horizontal="justify" vertical="center"/>
    </xf>
    <xf numFmtId="0" fontId="54" fillId="0" borderId="0" xfId="0" applyNumberFormat="1" applyFont="1" applyFill="1" applyBorder="1" applyAlignment="1">
      <alignment horizontal="center" vertical="center" wrapText="1"/>
    </xf>
    <xf numFmtId="0" fontId="55" fillId="0" borderId="0" xfId="0" applyNumberFormat="1" applyFont="1" applyFill="1" applyBorder="1" applyAlignment="1">
      <alignment horizontal="justify" vertical="center" wrapText="1"/>
    </xf>
    <xf numFmtId="0" fontId="50" fillId="0" borderId="10" xfId="0" applyFont="1" applyFill="1" applyBorder="1" applyAlignment="1">
      <alignment horizontal="center" vertical="center"/>
    </xf>
    <xf numFmtId="0" fontId="50" fillId="0" borderId="0" xfId="0" applyFont="1" applyFill="1" applyAlignment="1">
      <alignment horizontal="center" vertical="center"/>
    </xf>
    <xf numFmtId="0" fontId="52" fillId="0" borderId="15" xfId="0" applyNumberFormat="1" applyFont="1" applyFill="1" applyBorder="1" applyAlignment="1">
      <alignment horizontal="left" vertical="center" wrapText="1"/>
    </xf>
    <xf numFmtId="0" fontId="50" fillId="0" borderId="10" xfId="64" applyNumberFormat="1" applyFont="1" applyFill="1" applyBorder="1" applyAlignment="1">
      <alignment horizontal="center" vertical="center"/>
    </xf>
    <xf numFmtId="176" fontId="50" fillId="0" borderId="10" xfId="64" applyNumberFormat="1" applyFont="1" applyFill="1" applyBorder="1" applyAlignment="1">
      <alignment horizontal="center" vertical="center" wrapText="1"/>
    </xf>
    <xf numFmtId="0" fontId="50" fillId="0" borderId="14" xfId="0" applyNumberFormat="1" applyFont="1" applyFill="1" applyBorder="1" applyAlignment="1">
      <alignment horizontal="center" vertical="center" wrapText="1"/>
    </xf>
    <xf numFmtId="0" fontId="2" fillId="0" borderId="0" xfId="0" applyFont="1" applyFill="1" applyAlignment="1">
      <alignment horizontal="center"/>
    </xf>
    <xf numFmtId="0" fontId="50" fillId="0" borderId="16" xfId="64" applyNumberFormat="1" applyFont="1" applyFill="1" applyBorder="1" applyAlignment="1">
      <alignment horizontal="center" vertical="center"/>
    </xf>
    <xf numFmtId="0" fontId="50" fillId="0" borderId="16"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司局项目汇总_2" xfId="63"/>
    <cellStyle name="常规_司局项目汇总"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76"/>
  <sheetViews>
    <sheetView tabSelected="1" view="pageBreakPreview" zoomScale="80" zoomScaleSheetLayoutView="80" workbookViewId="0" topLeftCell="A1">
      <pane xSplit="2" ySplit="4" topLeftCell="C5" activePane="bottomRight" state="frozen"/>
      <selection pane="bottomRight" activeCell="M60" sqref="M60:M69"/>
    </sheetView>
  </sheetViews>
  <sheetFormatPr defaultColWidth="9.00390625" defaultRowHeight="13.5"/>
  <cols>
    <col min="1" max="1" width="5.50390625" style="8" customWidth="1"/>
    <col min="2" max="2" width="21.50390625" style="9" customWidth="1"/>
    <col min="3" max="3" width="20.875" style="10" customWidth="1"/>
    <col min="4" max="4" width="29.875" style="9" customWidth="1"/>
    <col min="5" max="5" width="10.50390625" style="10" customWidth="1"/>
    <col min="6" max="6" width="5.75390625" style="10" customWidth="1"/>
    <col min="7" max="7" width="6.25390625" style="10" customWidth="1"/>
    <col min="8" max="8" width="6.50390625" style="10" customWidth="1"/>
    <col min="9" max="9" width="6.125" style="10" customWidth="1"/>
    <col min="10" max="10" width="12.50390625" style="10" customWidth="1"/>
    <col min="11" max="11" width="10.25390625" style="10" customWidth="1"/>
    <col min="12" max="12" width="9.625" style="10" customWidth="1"/>
    <col min="13" max="13" width="10.375" style="10" customWidth="1"/>
    <col min="14" max="14" width="16.75390625" style="10" customWidth="1"/>
    <col min="15" max="234" width="9.00390625" style="1" customWidth="1"/>
    <col min="235" max="16384" width="9.00390625" style="11" customWidth="1"/>
  </cols>
  <sheetData>
    <row r="1" spans="1:14" ht="25.5" customHeight="1">
      <c r="A1" s="12"/>
      <c r="B1" s="12"/>
      <c r="C1" s="13"/>
      <c r="D1" s="14"/>
      <c r="E1" s="13"/>
      <c r="F1" s="13"/>
      <c r="G1" s="13"/>
      <c r="H1" s="13"/>
      <c r="I1" s="13"/>
      <c r="J1" s="13"/>
      <c r="K1" s="13"/>
      <c r="L1" s="13"/>
      <c r="M1" s="39"/>
      <c r="N1" s="13"/>
    </row>
    <row r="2" spans="1:16" s="1" customFormat="1" ht="42" customHeight="1">
      <c r="A2" s="15" t="s">
        <v>0</v>
      </c>
      <c r="B2" s="16"/>
      <c r="C2" s="16"/>
      <c r="D2" s="16"/>
      <c r="E2" s="17"/>
      <c r="F2" s="17"/>
      <c r="G2" s="17"/>
      <c r="H2" s="17"/>
      <c r="I2" s="17"/>
      <c r="J2" s="16"/>
      <c r="K2" s="17"/>
      <c r="L2" s="17"/>
      <c r="M2" s="17"/>
      <c r="N2" s="16"/>
      <c r="O2" s="40"/>
      <c r="P2" s="40"/>
    </row>
    <row r="3" spans="1:250" s="2" customFormat="1" ht="30" customHeight="1">
      <c r="A3" s="18" t="s">
        <v>1</v>
      </c>
      <c r="B3" s="18" t="s">
        <v>2</v>
      </c>
      <c r="C3" s="18" t="s">
        <v>3</v>
      </c>
      <c r="D3" s="18" t="s">
        <v>4</v>
      </c>
      <c r="E3" s="18" t="s">
        <v>5</v>
      </c>
      <c r="F3" s="18" t="s">
        <v>6</v>
      </c>
      <c r="G3" s="18" t="s">
        <v>7</v>
      </c>
      <c r="H3" s="18" t="s">
        <v>8</v>
      </c>
      <c r="I3" s="18" t="s">
        <v>9</v>
      </c>
      <c r="J3" s="18" t="s">
        <v>10</v>
      </c>
      <c r="K3" s="18" t="s">
        <v>11</v>
      </c>
      <c r="L3" s="18" t="s">
        <v>12</v>
      </c>
      <c r="M3" s="18" t="s">
        <v>13</v>
      </c>
      <c r="N3" s="18" t="s">
        <v>14</v>
      </c>
      <c r="IB3" s="47"/>
      <c r="IC3" s="47"/>
      <c r="ID3" s="47"/>
      <c r="IE3" s="47"/>
      <c r="IF3" s="47"/>
      <c r="IG3" s="47"/>
      <c r="IH3" s="47"/>
      <c r="II3" s="47"/>
      <c r="IJ3" s="47"/>
      <c r="IK3" s="47"/>
      <c r="IL3" s="47"/>
      <c r="IM3" s="47"/>
      <c r="IN3" s="47"/>
      <c r="IO3" s="47"/>
      <c r="IP3" s="47"/>
    </row>
    <row r="4" spans="1:250" s="3" customFormat="1" ht="36" customHeight="1">
      <c r="A4" s="19" t="s">
        <v>15</v>
      </c>
      <c r="B4" s="20"/>
      <c r="C4" s="20"/>
      <c r="D4" s="20"/>
      <c r="E4" s="21"/>
      <c r="F4" s="21"/>
      <c r="G4" s="21"/>
      <c r="H4" s="21"/>
      <c r="I4" s="21"/>
      <c r="J4" s="20"/>
      <c r="K4" s="21"/>
      <c r="L4" s="21"/>
      <c r="M4" s="21"/>
      <c r="N4" s="20"/>
      <c r="IB4" s="7"/>
      <c r="IC4" s="7"/>
      <c r="ID4" s="7"/>
      <c r="IE4" s="7"/>
      <c r="IF4" s="7"/>
      <c r="IG4" s="7"/>
      <c r="IH4" s="7"/>
      <c r="II4" s="7"/>
      <c r="IJ4" s="7"/>
      <c r="IK4" s="7"/>
      <c r="IL4" s="7"/>
      <c r="IM4" s="7"/>
      <c r="IN4" s="7"/>
      <c r="IO4" s="7"/>
      <c r="IP4" s="7"/>
    </row>
    <row r="5" spans="1:250" s="3" customFormat="1" ht="79.5" customHeight="1">
      <c r="A5" s="22">
        <v>1</v>
      </c>
      <c r="B5" s="23" t="s">
        <v>16</v>
      </c>
      <c r="C5" s="22" t="s">
        <v>17</v>
      </c>
      <c r="D5" s="23" t="s">
        <v>18</v>
      </c>
      <c r="E5" s="22" t="s">
        <v>19</v>
      </c>
      <c r="F5" s="22">
        <v>3</v>
      </c>
      <c r="G5" s="22" t="s">
        <v>20</v>
      </c>
      <c r="H5" s="22">
        <v>12</v>
      </c>
      <c r="I5" s="22" t="s">
        <v>21</v>
      </c>
      <c r="J5" s="22" t="s">
        <v>22</v>
      </c>
      <c r="K5" s="22">
        <f>90*H5*430</f>
        <v>464400</v>
      </c>
      <c r="L5" s="22">
        <v>240000</v>
      </c>
      <c r="M5" s="22">
        <f aca="true" t="shared" si="0" ref="M5:M11">K5+L5</f>
        <v>704400</v>
      </c>
      <c r="N5" s="22" t="s">
        <v>23</v>
      </c>
      <c r="IA5" s="7"/>
      <c r="IB5" s="7"/>
      <c r="IC5" s="7"/>
      <c r="ID5" s="7"/>
      <c r="IE5" s="7"/>
      <c r="IF5" s="7"/>
      <c r="IG5" s="7"/>
      <c r="IH5" s="7"/>
      <c r="II5" s="7"/>
      <c r="IJ5" s="7"/>
      <c r="IK5" s="7"/>
      <c r="IL5" s="7"/>
      <c r="IM5" s="7"/>
      <c r="IN5" s="7"/>
      <c r="IO5" s="7"/>
      <c r="IP5" s="7"/>
    </row>
    <row r="6" spans="1:250" s="3" customFormat="1" ht="79.5" customHeight="1">
      <c r="A6" s="22">
        <v>2</v>
      </c>
      <c r="B6" s="23" t="s">
        <v>24</v>
      </c>
      <c r="C6" s="22" t="s">
        <v>25</v>
      </c>
      <c r="D6" s="23" t="s">
        <v>26</v>
      </c>
      <c r="E6" s="22" t="s">
        <v>27</v>
      </c>
      <c r="F6" s="22">
        <v>1</v>
      </c>
      <c r="G6" s="22">
        <v>25</v>
      </c>
      <c r="H6" s="22">
        <v>93</v>
      </c>
      <c r="I6" s="22" t="s">
        <v>21</v>
      </c>
      <c r="J6" s="22" t="s">
        <v>22</v>
      </c>
      <c r="K6" s="22">
        <f>F6*G6*30*400*2.47</f>
        <v>741000.0000000001</v>
      </c>
      <c r="L6" s="22">
        <v>196300</v>
      </c>
      <c r="M6" s="22">
        <f t="shared" si="0"/>
        <v>937300.0000000001</v>
      </c>
      <c r="N6" s="22" t="s">
        <v>23</v>
      </c>
      <c r="IA6" s="7"/>
      <c r="IB6" s="7"/>
      <c r="IC6" s="7"/>
      <c r="ID6" s="7"/>
      <c r="IE6" s="7"/>
      <c r="IF6" s="7"/>
      <c r="IG6" s="7"/>
      <c r="IH6" s="7"/>
      <c r="II6" s="7"/>
      <c r="IJ6" s="7"/>
      <c r="IK6" s="7"/>
      <c r="IL6" s="7"/>
      <c r="IM6" s="7"/>
      <c r="IN6" s="7"/>
      <c r="IO6" s="7"/>
      <c r="IP6" s="7"/>
    </row>
    <row r="7" spans="1:250" s="3" customFormat="1" ht="79.5" customHeight="1">
      <c r="A7" s="22">
        <v>3</v>
      </c>
      <c r="B7" s="23" t="s">
        <v>28</v>
      </c>
      <c r="C7" s="22" t="s">
        <v>29</v>
      </c>
      <c r="D7" s="23" t="s">
        <v>30</v>
      </c>
      <c r="E7" s="22" t="s">
        <v>31</v>
      </c>
      <c r="F7" s="22">
        <v>2</v>
      </c>
      <c r="G7" s="22" t="s">
        <v>32</v>
      </c>
      <c r="H7" s="22">
        <v>93</v>
      </c>
      <c r="I7" s="22" t="s">
        <v>21</v>
      </c>
      <c r="J7" s="22" t="s">
        <v>22</v>
      </c>
      <c r="K7" s="22">
        <f>10*30*400*2.47</f>
        <v>296400</v>
      </c>
      <c r="L7" s="22">
        <v>0</v>
      </c>
      <c r="M7" s="22">
        <f t="shared" si="0"/>
        <v>296400</v>
      </c>
      <c r="N7" s="22" t="s">
        <v>23</v>
      </c>
      <c r="IA7" s="7"/>
      <c r="IB7" s="7"/>
      <c r="IC7" s="7"/>
      <c r="ID7" s="7"/>
      <c r="IE7" s="7"/>
      <c r="IF7" s="7"/>
      <c r="IG7" s="7"/>
      <c r="IH7" s="7"/>
      <c r="II7" s="7"/>
      <c r="IJ7" s="7"/>
      <c r="IK7" s="7"/>
      <c r="IL7" s="7"/>
      <c r="IM7" s="7"/>
      <c r="IN7" s="7"/>
      <c r="IO7" s="7"/>
      <c r="IP7" s="7"/>
    </row>
    <row r="8" spans="1:250" s="3" customFormat="1" ht="79.5" customHeight="1">
      <c r="A8" s="22">
        <v>4</v>
      </c>
      <c r="B8" s="23" t="s">
        <v>33</v>
      </c>
      <c r="C8" s="22" t="s">
        <v>29</v>
      </c>
      <c r="D8" s="23" t="s">
        <v>34</v>
      </c>
      <c r="E8" s="22" t="s">
        <v>19</v>
      </c>
      <c r="F8" s="22">
        <v>3</v>
      </c>
      <c r="G8" s="22" t="s">
        <v>35</v>
      </c>
      <c r="H8" s="22">
        <v>30</v>
      </c>
      <c r="I8" s="22" t="s">
        <v>21</v>
      </c>
      <c r="J8" s="22" t="s">
        <v>22</v>
      </c>
      <c r="K8" s="22">
        <f>H8*20*400</f>
        <v>240000</v>
      </c>
      <c r="L8" s="22">
        <v>0</v>
      </c>
      <c r="M8" s="22">
        <f t="shared" si="0"/>
        <v>240000</v>
      </c>
      <c r="N8" s="22" t="s">
        <v>23</v>
      </c>
      <c r="IA8" s="7"/>
      <c r="IB8" s="7"/>
      <c r="IC8" s="7"/>
      <c r="ID8" s="7"/>
      <c r="IE8" s="7"/>
      <c r="IF8" s="7"/>
      <c r="IG8" s="7"/>
      <c r="IH8" s="7"/>
      <c r="II8" s="7"/>
      <c r="IJ8" s="7"/>
      <c r="IK8" s="7"/>
      <c r="IL8" s="7"/>
      <c r="IM8" s="7"/>
      <c r="IN8" s="7"/>
      <c r="IO8" s="7"/>
      <c r="IP8" s="7"/>
    </row>
    <row r="9" spans="1:250" s="3" customFormat="1" ht="79.5" customHeight="1">
      <c r="A9" s="22">
        <v>5</v>
      </c>
      <c r="B9" s="23" t="s">
        <v>36</v>
      </c>
      <c r="C9" s="22" t="s">
        <v>37</v>
      </c>
      <c r="D9" s="23" t="s">
        <v>38</v>
      </c>
      <c r="E9" s="22" t="s">
        <v>19</v>
      </c>
      <c r="F9" s="22">
        <v>1</v>
      </c>
      <c r="G9" s="22">
        <v>60</v>
      </c>
      <c r="H9" s="22">
        <v>10</v>
      </c>
      <c r="I9" s="22" t="s">
        <v>21</v>
      </c>
      <c r="J9" s="22" t="s">
        <v>22</v>
      </c>
      <c r="K9" s="22">
        <f>F9*G9*H9*430</f>
        <v>258000</v>
      </c>
      <c r="L9" s="22">
        <v>60000</v>
      </c>
      <c r="M9" s="22">
        <f t="shared" si="0"/>
        <v>318000</v>
      </c>
      <c r="N9" s="22" t="s">
        <v>39</v>
      </c>
      <c r="IA9" s="7"/>
      <c r="IB9" s="7"/>
      <c r="IC9" s="7"/>
      <c r="ID9" s="7"/>
      <c r="IE9" s="7"/>
      <c r="IF9" s="7"/>
      <c r="IG9" s="7"/>
      <c r="IH9" s="7"/>
      <c r="II9" s="7"/>
      <c r="IJ9" s="7"/>
      <c r="IK9" s="7"/>
      <c r="IL9" s="7"/>
      <c r="IM9" s="7"/>
      <c r="IN9" s="7"/>
      <c r="IO9" s="7"/>
      <c r="IP9" s="7"/>
    </row>
    <row r="10" spans="1:250" s="3" customFormat="1" ht="79.5" customHeight="1">
      <c r="A10" s="22">
        <v>6</v>
      </c>
      <c r="B10" s="23" t="s">
        <v>40</v>
      </c>
      <c r="C10" s="22" t="s">
        <v>41</v>
      </c>
      <c r="D10" s="23" t="s">
        <v>42</v>
      </c>
      <c r="E10" s="22" t="s">
        <v>43</v>
      </c>
      <c r="F10" s="22">
        <v>1</v>
      </c>
      <c r="G10" s="22">
        <v>50</v>
      </c>
      <c r="H10" s="22">
        <v>6</v>
      </c>
      <c r="I10" s="22" t="s">
        <v>21</v>
      </c>
      <c r="J10" s="22" t="s">
        <v>22</v>
      </c>
      <c r="K10" s="22">
        <f>F10*G10*H10*430</f>
        <v>129000</v>
      </c>
      <c r="L10" s="22">
        <v>50000</v>
      </c>
      <c r="M10" s="22">
        <f t="shared" si="0"/>
        <v>179000</v>
      </c>
      <c r="N10" s="22" t="s">
        <v>23</v>
      </c>
      <c r="IA10" s="7"/>
      <c r="IB10" s="7"/>
      <c r="IC10" s="7"/>
      <c r="ID10" s="7"/>
      <c r="IE10" s="7"/>
      <c r="IF10" s="7"/>
      <c r="IG10" s="7"/>
      <c r="IH10" s="7"/>
      <c r="II10" s="7"/>
      <c r="IJ10" s="7"/>
      <c r="IK10" s="7"/>
      <c r="IL10" s="7"/>
      <c r="IM10" s="7"/>
      <c r="IN10" s="7"/>
      <c r="IO10" s="7"/>
      <c r="IP10" s="7"/>
    </row>
    <row r="11" spans="1:250" s="3" customFormat="1" ht="79.5" customHeight="1">
      <c r="A11" s="22">
        <v>7</v>
      </c>
      <c r="B11" s="24" t="s">
        <v>44</v>
      </c>
      <c r="C11" s="25" t="s">
        <v>45</v>
      </c>
      <c r="D11" s="24" t="s">
        <v>34</v>
      </c>
      <c r="E11" s="25" t="s">
        <v>19</v>
      </c>
      <c r="F11" s="25">
        <v>3</v>
      </c>
      <c r="G11" s="25" t="s">
        <v>46</v>
      </c>
      <c r="H11" s="25">
        <v>5</v>
      </c>
      <c r="I11" s="25" t="s">
        <v>21</v>
      </c>
      <c r="J11" s="25" t="s">
        <v>22</v>
      </c>
      <c r="K11" s="22">
        <f>180*H11*430</f>
        <v>387000</v>
      </c>
      <c r="L11" s="22">
        <v>126000</v>
      </c>
      <c r="M11" s="22">
        <f t="shared" si="0"/>
        <v>513000</v>
      </c>
      <c r="N11" s="22" t="s">
        <v>23</v>
      </c>
      <c r="IB11" s="7"/>
      <c r="IC11" s="7"/>
      <c r="ID11" s="7"/>
      <c r="IE11" s="7"/>
      <c r="IF11" s="7"/>
      <c r="IG11" s="7"/>
      <c r="IH11" s="7"/>
      <c r="II11" s="7"/>
      <c r="IJ11" s="7"/>
      <c r="IK11" s="7"/>
      <c r="IL11" s="7"/>
      <c r="IM11" s="7"/>
      <c r="IN11" s="7"/>
      <c r="IO11" s="7"/>
      <c r="IP11" s="7"/>
    </row>
    <row r="12" spans="1:250" s="3" customFormat="1" ht="79.5" customHeight="1">
      <c r="A12" s="22">
        <v>8</v>
      </c>
      <c r="B12" s="24" t="s">
        <v>47</v>
      </c>
      <c r="C12" s="25" t="s">
        <v>48</v>
      </c>
      <c r="D12" s="24" t="s">
        <v>49</v>
      </c>
      <c r="E12" s="25" t="s">
        <v>50</v>
      </c>
      <c r="F12" s="25">
        <v>4</v>
      </c>
      <c r="G12" s="25" t="s">
        <v>51</v>
      </c>
      <c r="H12" s="25">
        <v>3</v>
      </c>
      <c r="I12" s="25" t="s">
        <v>21</v>
      </c>
      <c r="J12" s="25" t="s">
        <v>52</v>
      </c>
      <c r="K12" s="22"/>
      <c r="L12" s="22"/>
      <c r="M12" s="22">
        <f>380*H12*430</f>
        <v>490200</v>
      </c>
      <c r="N12" s="22" t="s">
        <v>39</v>
      </c>
      <c r="IB12" s="7"/>
      <c r="IC12" s="7"/>
      <c r="ID12" s="7"/>
      <c r="IE12" s="7"/>
      <c r="IF12" s="7"/>
      <c r="IG12" s="7"/>
      <c r="IH12" s="7"/>
      <c r="II12" s="7"/>
      <c r="IJ12" s="7"/>
      <c r="IK12" s="7"/>
      <c r="IL12" s="7"/>
      <c r="IM12" s="7"/>
      <c r="IN12" s="7"/>
      <c r="IO12" s="7"/>
      <c r="IP12" s="7"/>
    </row>
    <row r="13" spans="1:250" s="3" customFormat="1" ht="79.5" customHeight="1">
      <c r="A13" s="22">
        <v>9</v>
      </c>
      <c r="B13" s="24" t="s">
        <v>53</v>
      </c>
      <c r="C13" s="25" t="s">
        <v>54</v>
      </c>
      <c r="D13" s="24" t="s">
        <v>55</v>
      </c>
      <c r="E13" s="25" t="s">
        <v>50</v>
      </c>
      <c r="F13" s="25">
        <v>1</v>
      </c>
      <c r="G13" s="25">
        <v>100</v>
      </c>
      <c r="H13" s="25">
        <v>5</v>
      </c>
      <c r="I13" s="25" t="s">
        <v>21</v>
      </c>
      <c r="J13" s="25" t="s">
        <v>52</v>
      </c>
      <c r="K13" s="22">
        <f>F13*G13*H13*430</f>
        <v>215000</v>
      </c>
      <c r="L13" s="22">
        <v>50000</v>
      </c>
      <c r="M13" s="22">
        <f aca="true" t="shared" si="1" ref="M13:M18">K13+L13</f>
        <v>265000</v>
      </c>
      <c r="N13" s="22" t="s">
        <v>56</v>
      </c>
      <c r="IB13" s="7"/>
      <c r="IC13" s="7"/>
      <c r="ID13" s="7"/>
      <c r="IE13" s="7"/>
      <c r="IF13" s="7"/>
      <c r="IG13" s="7"/>
      <c r="IH13" s="7"/>
      <c r="II13" s="7"/>
      <c r="IJ13" s="7"/>
      <c r="IK13" s="7"/>
      <c r="IL13" s="7"/>
      <c r="IM13" s="7"/>
      <c r="IN13" s="7"/>
      <c r="IO13" s="7"/>
      <c r="IP13" s="7"/>
    </row>
    <row r="14" spans="1:250" s="3" customFormat="1" ht="79.5" customHeight="1">
      <c r="A14" s="22">
        <v>10</v>
      </c>
      <c r="B14" s="24" t="s">
        <v>57</v>
      </c>
      <c r="C14" s="25" t="s">
        <v>58</v>
      </c>
      <c r="D14" s="24" t="s">
        <v>59</v>
      </c>
      <c r="E14" s="25" t="s">
        <v>50</v>
      </c>
      <c r="F14" s="25">
        <v>1</v>
      </c>
      <c r="G14" s="25">
        <v>150</v>
      </c>
      <c r="H14" s="25">
        <v>3</v>
      </c>
      <c r="I14" s="25" t="s">
        <v>21</v>
      </c>
      <c r="J14" s="25" t="s">
        <v>52</v>
      </c>
      <c r="K14" s="22">
        <f>F14*G14*H14*430</f>
        <v>193500</v>
      </c>
      <c r="L14" s="22">
        <v>27000</v>
      </c>
      <c r="M14" s="22">
        <f t="shared" si="1"/>
        <v>220500</v>
      </c>
      <c r="N14" s="22" t="s">
        <v>56</v>
      </c>
      <c r="IB14" s="7"/>
      <c r="IC14" s="7"/>
      <c r="ID14" s="7"/>
      <c r="IE14" s="7"/>
      <c r="IF14" s="7"/>
      <c r="IG14" s="7"/>
      <c r="IH14" s="7"/>
      <c r="II14" s="7"/>
      <c r="IJ14" s="7"/>
      <c r="IK14" s="7"/>
      <c r="IL14" s="7"/>
      <c r="IM14" s="7"/>
      <c r="IN14" s="7"/>
      <c r="IO14" s="7"/>
      <c r="IP14" s="7"/>
    </row>
    <row r="15" spans="1:250" s="3" customFormat="1" ht="79.5" customHeight="1">
      <c r="A15" s="22">
        <v>11</v>
      </c>
      <c r="B15" s="23" t="s">
        <v>60</v>
      </c>
      <c r="C15" s="22" t="s">
        <v>61</v>
      </c>
      <c r="D15" s="23" t="s">
        <v>62</v>
      </c>
      <c r="E15" s="22" t="s">
        <v>50</v>
      </c>
      <c r="F15" s="22">
        <v>1</v>
      </c>
      <c r="G15" s="22">
        <v>150</v>
      </c>
      <c r="H15" s="22">
        <v>3</v>
      </c>
      <c r="I15" s="22" t="s">
        <v>21</v>
      </c>
      <c r="J15" s="22" t="s">
        <v>52</v>
      </c>
      <c r="K15" s="22">
        <f>F15*G15*H15*430</f>
        <v>193500</v>
      </c>
      <c r="L15" s="22">
        <v>21000</v>
      </c>
      <c r="M15" s="22">
        <f t="shared" si="1"/>
        <v>214500</v>
      </c>
      <c r="N15" s="22" t="s">
        <v>56</v>
      </c>
      <c r="IB15" s="7"/>
      <c r="IC15" s="7"/>
      <c r="ID15" s="7"/>
      <c r="IE15" s="7"/>
      <c r="IF15" s="7"/>
      <c r="IG15" s="7"/>
      <c r="IH15" s="7"/>
      <c r="II15" s="7"/>
      <c r="IJ15" s="7"/>
      <c r="IK15" s="7"/>
      <c r="IL15" s="7"/>
      <c r="IM15" s="7"/>
      <c r="IN15" s="7"/>
      <c r="IO15" s="7"/>
      <c r="IP15" s="7"/>
    </row>
    <row r="16" spans="1:250" s="3" customFormat="1" ht="120" customHeight="1">
      <c r="A16" s="22">
        <v>12</v>
      </c>
      <c r="B16" s="23" t="s">
        <v>63</v>
      </c>
      <c r="C16" s="22" t="s">
        <v>64</v>
      </c>
      <c r="D16" s="23" t="s">
        <v>65</v>
      </c>
      <c r="E16" s="22" t="s">
        <v>66</v>
      </c>
      <c r="F16" s="22">
        <v>1</v>
      </c>
      <c r="G16" s="22">
        <v>70</v>
      </c>
      <c r="H16" s="22">
        <v>4</v>
      </c>
      <c r="I16" s="22" t="s">
        <v>21</v>
      </c>
      <c r="J16" s="22" t="s">
        <v>52</v>
      </c>
      <c r="K16" s="22">
        <f>F16*G16*H16*430</f>
        <v>120400</v>
      </c>
      <c r="L16" s="22">
        <v>20000</v>
      </c>
      <c r="M16" s="22">
        <f aca="true" t="shared" si="2" ref="M16">K16+L16</f>
        <v>140400</v>
      </c>
      <c r="N16" s="22" t="s">
        <v>56</v>
      </c>
      <c r="IB16" s="7"/>
      <c r="IC16" s="7"/>
      <c r="ID16" s="7"/>
      <c r="IE16" s="7"/>
      <c r="IF16" s="7"/>
      <c r="IG16" s="7"/>
      <c r="IH16" s="7"/>
      <c r="II16" s="7"/>
      <c r="IJ16" s="7"/>
      <c r="IK16" s="7"/>
      <c r="IL16" s="7"/>
      <c r="IM16" s="7"/>
      <c r="IN16" s="7"/>
      <c r="IO16" s="7"/>
      <c r="IP16" s="7"/>
    </row>
    <row r="17" spans="1:250" s="4" customFormat="1" ht="79.5" customHeight="1">
      <c r="A17" s="22">
        <v>13</v>
      </c>
      <c r="B17" s="24" t="s">
        <v>67</v>
      </c>
      <c r="C17" s="25" t="s">
        <v>68</v>
      </c>
      <c r="D17" s="24" t="s">
        <v>69</v>
      </c>
      <c r="E17" s="25" t="s">
        <v>66</v>
      </c>
      <c r="F17" s="25">
        <v>1</v>
      </c>
      <c r="G17" s="25">
        <v>150</v>
      </c>
      <c r="H17" s="25">
        <v>4</v>
      </c>
      <c r="I17" s="22" t="s">
        <v>21</v>
      </c>
      <c r="J17" s="25" t="s">
        <v>52</v>
      </c>
      <c r="K17" s="25">
        <f>F17*G17*H17*550</f>
        <v>330000</v>
      </c>
      <c r="L17" s="41">
        <v>50000</v>
      </c>
      <c r="M17" s="22">
        <f t="shared" si="1"/>
        <v>380000</v>
      </c>
      <c r="N17" s="25" t="s">
        <v>70</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7"/>
      <c r="IB17" s="7"/>
      <c r="IC17" s="7"/>
      <c r="ID17" s="7"/>
      <c r="IE17" s="7"/>
      <c r="IF17" s="7"/>
      <c r="IG17" s="7"/>
      <c r="IH17" s="7"/>
      <c r="II17" s="7"/>
      <c r="IJ17" s="7"/>
      <c r="IK17" s="7"/>
      <c r="IL17" s="7"/>
      <c r="IM17" s="7"/>
      <c r="IN17" s="7"/>
      <c r="IO17" s="7"/>
      <c r="IP17" s="7"/>
    </row>
    <row r="18" spans="1:250" s="4" customFormat="1" ht="79.5" customHeight="1">
      <c r="A18" s="22">
        <v>14</v>
      </c>
      <c r="B18" s="24" t="s">
        <v>71</v>
      </c>
      <c r="C18" s="25" t="s">
        <v>72</v>
      </c>
      <c r="D18" s="24" t="s">
        <v>73</v>
      </c>
      <c r="E18" s="25" t="s">
        <v>74</v>
      </c>
      <c r="F18" s="25">
        <v>2</v>
      </c>
      <c r="G18" s="25" t="s">
        <v>75</v>
      </c>
      <c r="H18" s="25">
        <v>2.5</v>
      </c>
      <c r="I18" s="25" t="s">
        <v>21</v>
      </c>
      <c r="J18" s="25" t="s">
        <v>76</v>
      </c>
      <c r="K18" s="25">
        <f>300*H18*430</f>
        <v>322500</v>
      </c>
      <c r="L18" s="41">
        <v>20000</v>
      </c>
      <c r="M18" s="22">
        <f t="shared" si="1"/>
        <v>342500</v>
      </c>
      <c r="N18" s="25" t="s">
        <v>77</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7"/>
      <c r="IB18" s="7"/>
      <c r="IC18" s="7"/>
      <c r="ID18" s="7"/>
      <c r="IE18" s="7"/>
      <c r="IF18" s="7"/>
      <c r="IG18" s="7"/>
      <c r="IH18" s="7"/>
      <c r="II18" s="7"/>
      <c r="IJ18" s="7"/>
      <c r="IK18" s="7"/>
      <c r="IL18" s="7"/>
      <c r="IM18" s="7"/>
      <c r="IN18" s="7"/>
      <c r="IO18" s="7"/>
      <c r="IP18" s="7"/>
    </row>
    <row r="19" spans="1:250" s="3" customFormat="1" ht="79.5" customHeight="1">
      <c r="A19" s="22">
        <v>15</v>
      </c>
      <c r="B19" s="23" t="s">
        <v>78</v>
      </c>
      <c r="C19" s="22" t="s">
        <v>79</v>
      </c>
      <c r="D19" s="23" t="s">
        <v>80</v>
      </c>
      <c r="E19" s="22" t="s">
        <v>81</v>
      </c>
      <c r="F19" s="22">
        <v>1</v>
      </c>
      <c r="G19" s="22"/>
      <c r="H19" s="22"/>
      <c r="I19" s="22"/>
      <c r="J19" s="22" t="s">
        <v>22</v>
      </c>
      <c r="K19" s="22"/>
      <c r="L19" s="22"/>
      <c r="M19" s="22">
        <v>200000</v>
      </c>
      <c r="N19" s="22" t="s">
        <v>23</v>
      </c>
      <c r="IB19" s="7"/>
      <c r="IC19" s="7"/>
      <c r="ID19" s="7"/>
      <c r="IE19" s="7"/>
      <c r="IF19" s="7"/>
      <c r="IG19" s="7"/>
      <c r="IH19" s="7"/>
      <c r="II19" s="7"/>
      <c r="IJ19" s="7"/>
      <c r="IK19" s="7"/>
      <c r="IL19" s="7"/>
      <c r="IM19" s="7"/>
      <c r="IN19" s="7"/>
      <c r="IO19" s="7"/>
      <c r="IP19" s="7"/>
    </row>
    <row r="20" spans="1:250" s="5" customFormat="1" ht="36" customHeight="1">
      <c r="A20" s="19" t="s">
        <v>82</v>
      </c>
      <c r="B20" s="20"/>
      <c r="C20" s="20"/>
      <c r="D20" s="20"/>
      <c r="E20" s="21"/>
      <c r="F20" s="21"/>
      <c r="G20" s="21"/>
      <c r="H20" s="21"/>
      <c r="I20" s="21"/>
      <c r="J20" s="20"/>
      <c r="K20" s="21"/>
      <c r="L20" s="21"/>
      <c r="M20" s="21"/>
      <c r="N20" s="20"/>
      <c r="IB20" s="7"/>
      <c r="IC20" s="7"/>
      <c r="ID20" s="7"/>
      <c r="IE20" s="7"/>
      <c r="IF20" s="7"/>
      <c r="IG20" s="7"/>
      <c r="IH20" s="7"/>
      <c r="II20" s="7"/>
      <c r="IJ20" s="7"/>
      <c r="IK20" s="7"/>
      <c r="IL20" s="7"/>
      <c r="IM20" s="7"/>
      <c r="IN20" s="7"/>
      <c r="IO20" s="7"/>
      <c r="IP20" s="7"/>
    </row>
    <row r="21" spans="1:250" s="5" customFormat="1" ht="79.5" customHeight="1">
      <c r="A21" s="22">
        <v>1</v>
      </c>
      <c r="B21" s="23" t="s">
        <v>83</v>
      </c>
      <c r="C21" s="22" t="s">
        <v>84</v>
      </c>
      <c r="D21" s="23" t="s">
        <v>85</v>
      </c>
      <c r="E21" s="22" t="s">
        <v>19</v>
      </c>
      <c r="F21" s="22">
        <v>1</v>
      </c>
      <c r="G21" s="22">
        <v>32</v>
      </c>
      <c r="H21" s="22">
        <v>5</v>
      </c>
      <c r="I21" s="22" t="s">
        <v>21</v>
      </c>
      <c r="J21" s="22" t="s">
        <v>86</v>
      </c>
      <c r="K21" s="22">
        <f>F21*G21*H21*500</f>
        <v>80000</v>
      </c>
      <c r="L21" s="22">
        <v>30000</v>
      </c>
      <c r="M21" s="22">
        <f aca="true" t="shared" si="3" ref="M21:M37">K21+L21</f>
        <v>110000</v>
      </c>
      <c r="N21" s="22" t="s">
        <v>39</v>
      </c>
      <c r="IB21" s="7"/>
      <c r="IC21" s="7"/>
      <c r="ID21" s="7"/>
      <c r="IE21" s="7"/>
      <c r="IF21" s="7"/>
      <c r="IG21" s="7"/>
      <c r="IH21" s="7"/>
      <c r="II21" s="7"/>
      <c r="IJ21" s="7"/>
      <c r="IK21" s="7"/>
      <c r="IL21" s="7"/>
      <c r="IM21" s="7"/>
      <c r="IN21" s="7"/>
      <c r="IO21" s="7"/>
      <c r="IP21" s="7"/>
    </row>
    <row r="22" spans="1:250" s="5" customFormat="1" ht="79.5" customHeight="1">
      <c r="A22" s="22">
        <v>2</v>
      </c>
      <c r="B22" s="23" t="s">
        <v>87</v>
      </c>
      <c r="C22" s="22" t="s">
        <v>88</v>
      </c>
      <c r="D22" s="23" t="s">
        <v>89</v>
      </c>
      <c r="E22" s="22" t="s">
        <v>90</v>
      </c>
      <c r="F22" s="22">
        <v>1</v>
      </c>
      <c r="G22" s="22">
        <v>65</v>
      </c>
      <c r="H22" s="22">
        <v>4</v>
      </c>
      <c r="I22" s="22" t="s">
        <v>21</v>
      </c>
      <c r="J22" s="22" t="s">
        <v>86</v>
      </c>
      <c r="K22" s="22">
        <f aca="true" t="shared" si="4" ref="K22:K28">F22*G22*H22*430</f>
        <v>111800</v>
      </c>
      <c r="L22" s="22">
        <v>28000</v>
      </c>
      <c r="M22" s="22">
        <f t="shared" si="3"/>
        <v>139800</v>
      </c>
      <c r="N22" s="22" t="s">
        <v>39</v>
      </c>
      <c r="IB22" s="7"/>
      <c r="IC22" s="7"/>
      <c r="ID22" s="7"/>
      <c r="IE22" s="7"/>
      <c r="IF22" s="7"/>
      <c r="IG22" s="7"/>
      <c r="IH22" s="7"/>
      <c r="II22" s="7"/>
      <c r="IJ22" s="7"/>
      <c r="IK22" s="7"/>
      <c r="IL22" s="7"/>
      <c r="IM22" s="7"/>
      <c r="IN22" s="7"/>
      <c r="IO22" s="7"/>
      <c r="IP22" s="7"/>
    </row>
    <row r="23" spans="1:250" s="5" customFormat="1" ht="174" customHeight="1">
      <c r="A23" s="22">
        <v>3</v>
      </c>
      <c r="B23" s="23" t="s">
        <v>91</v>
      </c>
      <c r="C23" s="22" t="s">
        <v>92</v>
      </c>
      <c r="D23" s="23" t="s">
        <v>93</v>
      </c>
      <c r="E23" s="22" t="s">
        <v>90</v>
      </c>
      <c r="F23" s="22">
        <v>1</v>
      </c>
      <c r="G23" s="22">
        <v>80</v>
      </c>
      <c r="H23" s="22">
        <v>12</v>
      </c>
      <c r="I23" s="22" t="s">
        <v>21</v>
      </c>
      <c r="J23" s="22" t="s">
        <v>86</v>
      </c>
      <c r="K23" s="22">
        <f t="shared" si="4"/>
        <v>412800</v>
      </c>
      <c r="L23" s="22">
        <v>80000</v>
      </c>
      <c r="M23" s="22">
        <f t="shared" si="3"/>
        <v>492800</v>
      </c>
      <c r="N23" s="22" t="s">
        <v>39</v>
      </c>
      <c r="IB23" s="7"/>
      <c r="IC23" s="7"/>
      <c r="ID23" s="7"/>
      <c r="IE23" s="7"/>
      <c r="IF23" s="7"/>
      <c r="IG23" s="7"/>
      <c r="IH23" s="7"/>
      <c r="II23" s="7"/>
      <c r="IJ23" s="7"/>
      <c r="IK23" s="7"/>
      <c r="IL23" s="7"/>
      <c r="IM23" s="7"/>
      <c r="IN23" s="7"/>
      <c r="IO23" s="7"/>
      <c r="IP23" s="7"/>
    </row>
    <row r="24" spans="1:250" s="5" customFormat="1" ht="139.5" customHeight="1">
      <c r="A24" s="22">
        <v>4</v>
      </c>
      <c r="B24" s="23" t="s">
        <v>94</v>
      </c>
      <c r="C24" s="22" t="s">
        <v>95</v>
      </c>
      <c r="D24" s="23" t="s">
        <v>96</v>
      </c>
      <c r="E24" s="22" t="s">
        <v>97</v>
      </c>
      <c r="F24" s="22">
        <v>1</v>
      </c>
      <c r="G24" s="22">
        <v>90</v>
      </c>
      <c r="H24" s="22">
        <v>5</v>
      </c>
      <c r="I24" s="22" t="s">
        <v>21</v>
      </c>
      <c r="J24" s="22" t="s">
        <v>98</v>
      </c>
      <c r="K24" s="22">
        <f t="shared" si="4"/>
        <v>193500</v>
      </c>
      <c r="L24" s="22">
        <v>35000</v>
      </c>
      <c r="M24" s="22">
        <f t="shared" si="3"/>
        <v>228500</v>
      </c>
      <c r="N24" s="22" t="s">
        <v>39</v>
      </c>
      <c r="IB24" s="7"/>
      <c r="IC24" s="7"/>
      <c r="ID24" s="7"/>
      <c r="IE24" s="7"/>
      <c r="IF24" s="7"/>
      <c r="IG24" s="7"/>
      <c r="IH24" s="7"/>
      <c r="II24" s="7"/>
      <c r="IJ24" s="7"/>
      <c r="IK24" s="7"/>
      <c r="IL24" s="7"/>
      <c r="IM24" s="7"/>
      <c r="IN24" s="7"/>
      <c r="IO24" s="7"/>
      <c r="IP24" s="7"/>
    </row>
    <row r="25" spans="1:250" s="5" customFormat="1" ht="99.75" customHeight="1">
      <c r="A25" s="22">
        <v>5</v>
      </c>
      <c r="B25" s="23" t="s">
        <v>99</v>
      </c>
      <c r="C25" s="22" t="s">
        <v>100</v>
      </c>
      <c r="D25" s="23" t="s">
        <v>101</v>
      </c>
      <c r="E25" s="22" t="s">
        <v>97</v>
      </c>
      <c r="F25" s="22">
        <v>1</v>
      </c>
      <c r="G25" s="22">
        <v>60</v>
      </c>
      <c r="H25" s="22">
        <v>5</v>
      </c>
      <c r="I25" s="22" t="s">
        <v>21</v>
      </c>
      <c r="J25" s="22" t="s">
        <v>102</v>
      </c>
      <c r="K25" s="22">
        <f t="shared" si="4"/>
        <v>129000</v>
      </c>
      <c r="L25" s="22">
        <v>35000</v>
      </c>
      <c r="M25" s="22">
        <f t="shared" si="3"/>
        <v>164000</v>
      </c>
      <c r="N25" s="22" t="s">
        <v>39</v>
      </c>
      <c r="IB25" s="7"/>
      <c r="IC25" s="7"/>
      <c r="ID25" s="7"/>
      <c r="IE25" s="7"/>
      <c r="IF25" s="7"/>
      <c r="IG25" s="7"/>
      <c r="IH25" s="7"/>
      <c r="II25" s="7"/>
      <c r="IJ25" s="7"/>
      <c r="IK25" s="7"/>
      <c r="IL25" s="7"/>
      <c r="IM25" s="7"/>
      <c r="IN25" s="7"/>
      <c r="IO25" s="7"/>
      <c r="IP25" s="7"/>
    </row>
    <row r="26" spans="1:250" s="5" customFormat="1" ht="159.75" customHeight="1">
      <c r="A26" s="22">
        <v>6</v>
      </c>
      <c r="B26" s="23" t="s">
        <v>103</v>
      </c>
      <c r="C26" s="22" t="s">
        <v>104</v>
      </c>
      <c r="D26" s="23" t="s">
        <v>105</v>
      </c>
      <c r="E26" s="22" t="s">
        <v>97</v>
      </c>
      <c r="F26" s="22">
        <v>1</v>
      </c>
      <c r="G26" s="22">
        <v>150</v>
      </c>
      <c r="H26" s="22">
        <v>3</v>
      </c>
      <c r="I26" s="22" t="s">
        <v>21</v>
      </c>
      <c r="J26" s="22" t="s">
        <v>106</v>
      </c>
      <c r="K26" s="22">
        <f t="shared" si="4"/>
        <v>193500</v>
      </c>
      <c r="L26" s="22">
        <v>21000</v>
      </c>
      <c r="M26" s="22">
        <f t="shared" si="3"/>
        <v>214500</v>
      </c>
      <c r="N26" s="22" t="s">
        <v>39</v>
      </c>
      <c r="IB26" s="7"/>
      <c r="IC26" s="7"/>
      <c r="ID26" s="7"/>
      <c r="IE26" s="7"/>
      <c r="IF26" s="7"/>
      <c r="IG26" s="7"/>
      <c r="IH26" s="7"/>
      <c r="II26" s="7"/>
      <c r="IJ26" s="7"/>
      <c r="IK26" s="7"/>
      <c r="IL26" s="7"/>
      <c r="IM26" s="7"/>
      <c r="IN26" s="7"/>
      <c r="IO26" s="7"/>
      <c r="IP26" s="7"/>
    </row>
    <row r="27" spans="1:250" s="6" customFormat="1" ht="79.5" customHeight="1">
      <c r="A27" s="22">
        <v>7</v>
      </c>
      <c r="B27" s="23" t="s">
        <v>107</v>
      </c>
      <c r="C27" s="22" t="s">
        <v>108</v>
      </c>
      <c r="D27" s="23" t="s">
        <v>109</v>
      </c>
      <c r="E27" s="22" t="s">
        <v>110</v>
      </c>
      <c r="F27" s="22">
        <v>1</v>
      </c>
      <c r="G27" s="22">
        <v>100</v>
      </c>
      <c r="H27" s="22">
        <v>4</v>
      </c>
      <c r="I27" s="22" t="s">
        <v>21</v>
      </c>
      <c r="J27" s="22" t="s">
        <v>111</v>
      </c>
      <c r="K27" s="22">
        <f t="shared" si="4"/>
        <v>172000</v>
      </c>
      <c r="L27" s="22">
        <v>30000</v>
      </c>
      <c r="M27" s="22">
        <f t="shared" si="3"/>
        <v>202000</v>
      </c>
      <c r="N27" s="22" t="s">
        <v>39</v>
      </c>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7"/>
      <c r="IG27" s="7"/>
      <c r="IH27" s="7"/>
      <c r="II27" s="7"/>
      <c r="IJ27" s="7"/>
      <c r="IK27" s="7"/>
      <c r="IL27" s="7"/>
      <c r="IM27" s="7"/>
      <c r="IN27" s="7"/>
      <c r="IO27" s="7"/>
      <c r="IP27" s="7"/>
    </row>
    <row r="28" spans="1:250" s="6" customFormat="1" ht="79.5" customHeight="1">
      <c r="A28" s="22">
        <v>8</v>
      </c>
      <c r="B28" s="23" t="s">
        <v>112</v>
      </c>
      <c r="C28" s="22" t="s">
        <v>113</v>
      </c>
      <c r="D28" s="23" t="s">
        <v>114</v>
      </c>
      <c r="E28" s="22" t="s">
        <v>115</v>
      </c>
      <c r="F28" s="22">
        <v>1</v>
      </c>
      <c r="G28" s="22">
        <v>100</v>
      </c>
      <c r="H28" s="22">
        <v>4</v>
      </c>
      <c r="I28" s="22" t="s">
        <v>21</v>
      </c>
      <c r="J28" s="22" t="s">
        <v>111</v>
      </c>
      <c r="K28" s="22">
        <f t="shared" si="4"/>
        <v>172000</v>
      </c>
      <c r="L28" s="22">
        <v>15000</v>
      </c>
      <c r="M28" s="22">
        <f t="shared" si="3"/>
        <v>187000</v>
      </c>
      <c r="N28" s="22" t="s">
        <v>39</v>
      </c>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7"/>
      <c r="IG28" s="7"/>
      <c r="IH28" s="7"/>
      <c r="II28" s="7"/>
      <c r="IJ28" s="7"/>
      <c r="IK28" s="7"/>
      <c r="IL28" s="7"/>
      <c r="IM28" s="7"/>
      <c r="IN28" s="7"/>
      <c r="IO28" s="7"/>
      <c r="IP28" s="7"/>
    </row>
    <row r="29" spans="1:250" s="6" customFormat="1" ht="79.5" customHeight="1">
      <c r="A29" s="22">
        <v>9</v>
      </c>
      <c r="B29" s="23" t="s">
        <v>116</v>
      </c>
      <c r="C29" s="22" t="s">
        <v>117</v>
      </c>
      <c r="D29" s="23" t="s">
        <v>118</v>
      </c>
      <c r="E29" s="22" t="s">
        <v>19</v>
      </c>
      <c r="F29" s="22">
        <v>1</v>
      </c>
      <c r="G29" s="22">
        <v>70</v>
      </c>
      <c r="H29" s="22">
        <v>4</v>
      </c>
      <c r="I29" s="22" t="s">
        <v>21</v>
      </c>
      <c r="J29" s="22" t="s">
        <v>119</v>
      </c>
      <c r="K29" s="22">
        <f aca="true" t="shared" si="5" ref="K29:K36">F29*G29*H29*430</f>
        <v>120400</v>
      </c>
      <c r="L29" s="22">
        <v>28000</v>
      </c>
      <c r="M29" s="22">
        <f t="shared" si="3"/>
        <v>148400</v>
      </c>
      <c r="N29" s="22" t="s">
        <v>39</v>
      </c>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7"/>
      <c r="IG29" s="7"/>
      <c r="IH29" s="7"/>
      <c r="II29" s="7"/>
      <c r="IJ29" s="7"/>
      <c r="IK29" s="7"/>
      <c r="IL29" s="7"/>
      <c r="IM29" s="7"/>
      <c r="IN29" s="7"/>
      <c r="IO29" s="7"/>
      <c r="IP29" s="7"/>
    </row>
    <row r="30" spans="1:250" s="3" customFormat="1" ht="99.75" customHeight="1">
      <c r="A30" s="22">
        <v>10</v>
      </c>
      <c r="B30" s="23" t="s">
        <v>120</v>
      </c>
      <c r="C30" s="22" t="s">
        <v>121</v>
      </c>
      <c r="D30" s="23" t="s">
        <v>122</v>
      </c>
      <c r="E30" s="22" t="s">
        <v>90</v>
      </c>
      <c r="F30" s="22">
        <v>1</v>
      </c>
      <c r="G30" s="22">
        <v>80</v>
      </c>
      <c r="H30" s="22">
        <v>5</v>
      </c>
      <c r="I30" s="22" t="s">
        <v>21</v>
      </c>
      <c r="J30" s="22" t="s">
        <v>123</v>
      </c>
      <c r="K30" s="22">
        <f t="shared" si="5"/>
        <v>172000</v>
      </c>
      <c r="L30" s="22">
        <v>64000</v>
      </c>
      <c r="M30" s="22">
        <f t="shared" si="3"/>
        <v>236000</v>
      </c>
      <c r="N30" s="22" t="s">
        <v>39</v>
      </c>
      <c r="IB30" s="7"/>
      <c r="IC30" s="7"/>
      <c r="ID30" s="7"/>
      <c r="IE30" s="7"/>
      <c r="IF30" s="7"/>
      <c r="IG30" s="7"/>
      <c r="IH30" s="7"/>
      <c r="II30" s="7"/>
      <c r="IJ30" s="7"/>
      <c r="IK30" s="7"/>
      <c r="IL30" s="7"/>
      <c r="IM30" s="7"/>
      <c r="IN30" s="7"/>
      <c r="IO30" s="7"/>
      <c r="IP30" s="7"/>
    </row>
    <row r="31" spans="1:250" s="3" customFormat="1" ht="79.5" customHeight="1">
      <c r="A31" s="22">
        <v>11</v>
      </c>
      <c r="B31" s="23" t="s">
        <v>124</v>
      </c>
      <c r="C31" s="22" t="s">
        <v>125</v>
      </c>
      <c r="D31" s="23" t="s">
        <v>126</v>
      </c>
      <c r="E31" s="22" t="s">
        <v>110</v>
      </c>
      <c r="F31" s="22">
        <v>1</v>
      </c>
      <c r="G31" s="22">
        <v>100</v>
      </c>
      <c r="H31" s="22">
        <v>4</v>
      </c>
      <c r="I31" s="22" t="s">
        <v>21</v>
      </c>
      <c r="J31" s="22" t="s">
        <v>127</v>
      </c>
      <c r="K31" s="22">
        <f t="shared" si="5"/>
        <v>172000</v>
      </c>
      <c r="L31" s="22">
        <v>36000</v>
      </c>
      <c r="M31" s="22">
        <f t="shared" si="3"/>
        <v>208000</v>
      </c>
      <c r="N31" s="22" t="s">
        <v>39</v>
      </c>
      <c r="IB31" s="7"/>
      <c r="IC31" s="7"/>
      <c r="ID31" s="7"/>
      <c r="IE31" s="7"/>
      <c r="IF31" s="7"/>
      <c r="IG31" s="7"/>
      <c r="IH31" s="7"/>
      <c r="II31" s="7"/>
      <c r="IJ31" s="7"/>
      <c r="IK31" s="7"/>
      <c r="IL31" s="7"/>
      <c r="IM31" s="7"/>
      <c r="IN31" s="7"/>
      <c r="IO31" s="7"/>
      <c r="IP31" s="7"/>
    </row>
    <row r="32" spans="1:234" s="7" customFormat="1" ht="79.5" customHeight="1">
      <c r="A32" s="22">
        <v>12</v>
      </c>
      <c r="B32" s="23" t="s">
        <v>128</v>
      </c>
      <c r="C32" s="22" t="s">
        <v>129</v>
      </c>
      <c r="D32" s="23" t="s">
        <v>130</v>
      </c>
      <c r="E32" s="22" t="s">
        <v>66</v>
      </c>
      <c r="F32" s="22">
        <v>3</v>
      </c>
      <c r="G32" s="22" t="s">
        <v>131</v>
      </c>
      <c r="H32" s="22">
        <v>3</v>
      </c>
      <c r="I32" s="22" t="s">
        <v>21</v>
      </c>
      <c r="J32" s="22" t="s">
        <v>132</v>
      </c>
      <c r="K32" s="22">
        <f>150*H32*430</f>
        <v>193500</v>
      </c>
      <c r="L32" s="22">
        <v>20100</v>
      </c>
      <c r="M32" s="22">
        <f t="shared" si="3"/>
        <v>213600</v>
      </c>
      <c r="N32" s="22" t="s">
        <v>39</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row>
    <row r="33" spans="1:250" s="3" customFormat="1" ht="79.5" customHeight="1">
      <c r="A33" s="22">
        <v>13</v>
      </c>
      <c r="B33" s="23" t="s">
        <v>133</v>
      </c>
      <c r="C33" s="22" t="s">
        <v>134</v>
      </c>
      <c r="D33" s="23" t="s">
        <v>135</v>
      </c>
      <c r="E33" s="22" t="s">
        <v>19</v>
      </c>
      <c r="F33" s="22">
        <v>1</v>
      </c>
      <c r="G33" s="22">
        <v>165</v>
      </c>
      <c r="H33" s="22">
        <v>4</v>
      </c>
      <c r="I33" s="22" t="s">
        <v>21</v>
      </c>
      <c r="J33" s="22" t="s">
        <v>22</v>
      </c>
      <c r="K33" s="22">
        <f t="shared" si="5"/>
        <v>283800</v>
      </c>
      <c r="L33" s="22">
        <v>25000</v>
      </c>
      <c r="M33" s="22">
        <f t="shared" si="3"/>
        <v>308800</v>
      </c>
      <c r="N33" s="22" t="s">
        <v>39</v>
      </c>
      <c r="IB33" s="7"/>
      <c r="IC33" s="7"/>
      <c r="ID33" s="7"/>
      <c r="IE33" s="7"/>
      <c r="IF33" s="7"/>
      <c r="IG33" s="7"/>
      <c r="IH33" s="7"/>
      <c r="II33" s="7"/>
      <c r="IJ33" s="7"/>
      <c r="IK33" s="7"/>
      <c r="IL33" s="7"/>
      <c r="IM33" s="7"/>
      <c r="IN33" s="7"/>
      <c r="IO33" s="7"/>
      <c r="IP33" s="7"/>
    </row>
    <row r="34" spans="1:250" s="3" customFormat="1" ht="99.75" customHeight="1">
      <c r="A34" s="22">
        <v>14</v>
      </c>
      <c r="B34" s="23" t="s">
        <v>136</v>
      </c>
      <c r="C34" s="22" t="s">
        <v>137</v>
      </c>
      <c r="D34" s="23" t="s">
        <v>138</v>
      </c>
      <c r="E34" s="22" t="s">
        <v>90</v>
      </c>
      <c r="F34" s="22">
        <v>1</v>
      </c>
      <c r="G34" s="22">
        <v>80</v>
      </c>
      <c r="H34" s="22">
        <v>4</v>
      </c>
      <c r="I34" s="22" t="s">
        <v>21</v>
      </c>
      <c r="J34" s="22" t="s">
        <v>139</v>
      </c>
      <c r="K34" s="22">
        <f t="shared" si="5"/>
        <v>137600</v>
      </c>
      <c r="L34" s="22">
        <v>28400</v>
      </c>
      <c r="M34" s="22">
        <f t="shared" si="3"/>
        <v>166000</v>
      </c>
      <c r="N34" s="22" t="s">
        <v>39</v>
      </c>
      <c r="IB34" s="7"/>
      <c r="IC34" s="7"/>
      <c r="ID34" s="7"/>
      <c r="IE34" s="7"/>
      <c r="IF34" s="7"/>
      <c r="IG34" s="7"/>
      <c r="IH34" s="7"/>
      <c r="II34" s="7"/>
      <c r="IJ34" s="7"/>
      <c r="IK34" s="7"/>
      <c r="IL34" s="7"/>
      <c r="IM34" s="7"/>
      <c r="IN34" s="7"/>
      <c r="IO34" s="7"/>
      <c r="IP34" s="7"/>
    </row>
    <row r="35" spans="1:250" s="3" customFormat="1" ht="79.5" customHeight="1">
      <c r="A35" s="22">
        <v>15</v>
      </c>
      <c r="B35" s="24" t="s">
        <v>140</v>
      </c>
      <c r="C35" s="25" t="s">
        <v>141</v>
      </c>
      <c r="D35" s="24" t="s">
        <v>142</v>
      </c>
      <c r="E35" s="25" t="s">
        <v>143</v>
      </c>
      <c r="F35" s="25">
        <v>1</v>
      </c>
      <c r="G35" s="25">
        <v>100</v>
      </c>
      <c r="H35" s="25">
        <v>5</v>
      </c>
      <c r="I35" s="25" t="s">
        <v>21</v>
      </c>
      <c r="J35" s="25" t="s">
        <v>86</v>
      </c>
      <c r="K35" s="25">
        <f t="shared" si="5"/>
        <v>215000</v>
      </c>
      <c r="L35" s="25">
        <v>68500</v>
      </c>
      <c r="M35" s="25">
        <f t="shared" si="3"/>
        <v>283500</v>
      </c>
      <c r="N35" s="22" t="s">
        <v>39</v>
      </c>
      <c r="IB35" s="7"/>
      <c r="IC35" s="7"/>
      <c r="ID35" s="7"/>
      <c r="IE35" s="7"/>
      <c r="IF35" s="7"/>
      <c r="IG35" s="7"/>
      <c r="IH35" s="7"/>
      <c r="II35" s="7"/>
      <c r="IJ35" s="7"/>
      <c r="IK35" s="7"/>
      <c r="IL35" s="7"/>
      <c r="IM35" s="7"/>
      <c r="IN35" s="7"/>
      <c r="IO35" s="7"/>
      <c r="IP35" s="7"/>
    </row>
    <row r="36" spans="1:250" s="3" customFormat="1" ht="79.5" customHeight="1">
      <c r="A36" s="22">
        <v>16</v>
      </c>
      <c r="B36" s="24" t="s">
        <v>144</v>
      </c>
      <c r="C36" s="25" t="s">
        <v>145</v>
      </c>
      <c r="D36" s="24" t="s">
        <v>146</v>
      </c>
      <c r="E36" s="25" t="s">
        <v>147</v>
      </c>
      <c r="F36" s="25">
        <v>1</v>
      </c>
      <c r="G36" s="25">
        <v>50</v>
      </c>
      <c r="H36" s="25">
        <v>2</v>
      </c>
      <c r="I36" s="25" t="s">
        <v>21</v>
      </c>
      <c r="J36" s="25" t="s">
        <v>76</v>
      </c>
      <c r="K36" s="25">
        <f t="shared" si="5"/>
        <v>43000</v>
      </c>
      <c r="L36" s="25">
        <v>10000</v>
      </c>
      <c r="M36" s="22">
        <f t="shared" si="3"/>
        <v>53000</v>
      </c>
      <c r="N36" s="25" t="s">
        <v>77</v>
      </c>
      <c r="IB36" s="7"/>
      <c r="IC36" s="7"/>
      <c r="ID36" s="7"/>
      <c r="IE36" s="7"/>
      <c r="IF36" s="7"/>
      <c r="IG36" s="7"/>
      <c r="IH36" s="7"/>
      <c r="II36" s="7"/>
      <c r="IJ36" s="7"/>
      <c r="IK36" s="7"/>
      <c r="IL36" s="7"/>
      <c r="IM36" s="7"/>
      <c r="IN36" s="7"/>
      <c r="IO36" s="7"/>
      <c r="IP36" s="7"/>
    </row>
    <row r="37" spans="1:250" s="3" customFormat="1" ht="36" customHeight="1">
      <c r="A37" s="26" t="s">
        <v>148</v>
      </c>
      <c r="B37" s="27"/>
      <c r="C37" s="27"/>
      <c r="D37" s="27"/>
      <c r="E37" s="27"/>
      <c r="F37" s="27"/>
      <c r="G37" s="27"/>
      <c r="H37" s="27"/>
      <c r="I37" s="27"/>
      <c r="J37" s="27"/>
      <c r="K37" s="27"/>
      <c r="L37" s="27"/>
      <c r="M37" s="27"/>
      <c r="N37" s="43"/>
      <c r="IB37" s="7"/>
      <c r="IC37" s="7"/>
      <c r="ID37" s="7"/>
      <c r="IE37" s="7"/>
      <c r="IF37" s="7"/>
      <c r="IG37" s="7"/>
      <c r="IH37" s="7"/>
      <c r="II37" s="7"/>
      <c r="IJ37" s="7"/>
      <c r="IK37" s="7"/>
      <c r="IL37" s="7"/>
      <c r="IM37" s="7"/>
      <c r="IN37" s="7"/>
      <c r="IO37" s="7"/>
      <c r="IP37" s="7"/>
    </row>
    <row r="38" spans="1:250" s="3" customFormat="1" ht="120" customHeight="1">
      <c r="A38" s="22">
        <v>1</v>
      </c>
      <c r="B38" s="24" t="s">
        <v>149</v>
      </c>
      <c r="C38" s="25" t="s">
        <v>150</v>
      </c>
      <c r="D38" s="24" t="s">
        <v>151</v>
      </c>
      <c r="E38" s="25" t="s">
        <v>152</v>
      </c>
      <c r="F38" s="28">
        <v>1</v>
      </c>
      <c r="G38" s="28">
        <v>50</v>
      </c>
      <c r="H38" s="28">
        <v>5</v>
      </c>
      <c r="I38" s="44" t="s">
        <v>21</v>
      </c>
      <c r="J38" s="45" t="s">
        <v>86</v>
      </c>
      <c r="K38" s="22">
        <f>F38*G38*H38*430</f>
        <v>107500</v>
      </c>
      <c r="L38" s="22">
        <v>35000</v>
      </c>
      <c r="M38" s="22">
        <f>K38+L38</f>
        <v>142500</v>
      </c>
      <c r="N38" s="22" t="s">
        <v>39</v>
      </c>
      <c r="IB38" s="7"/>
      <c r="IC38" s="7"/>
      <c r="ID38" s="7"/>
      <c r="IE38" s="7"/>
      <c r="IF38" s="7"/>
      <c r="IG38" s="7"/>
      <c r="IH38" s="7"/>
      <c r="II38" s="7"/>
      <c r="IJ38" s="7"/>
      <c r="IK38" s="7"/>
      <c r="IL38" s="7"/>
      <c r="IM38" s="7"/>
      <c r="IN38" s="7"/>
      <c r="IO38" s="7"/>
      <c r="IP38" s="7"/>
    </row>
    <row r="39" spans="1:250" s="3" customFormat="1" ht="199.5" customHeight="1">
      <c r="A39" s="22">
        <v>2</v>
      </c>
      <c r="B39" s="24" t="s">
        <v>153</v>
      </c>
      <c r="C39" s="25" t="s">
        <v>154</v>
      </c>
      <c r="D39" s="24" t="s">
        <v>155</v>
      </c>
      <c r="E39" s="25" t="s">
        <v>156</v>
      </c>
      <c r="F39" s="25">
        <v>1</v>
      </c>
      <c r="G39" s="25">
        <v>100</v>
      </c>
      <c r="H39" s="25">
        <v>2</v>
      </c>
      <c r="I39" s="25" t="s">
        <v>157</v>
      </c>
      <c r="J39" s="45" t="s">
        <v>158</v>
      </c>
      <c r="K39" s="22"/>
      <c r="L39" s="22"/>
      <c r="M39" s="22">
        <v>45000</v>
      </c>
      <c r="N39" s="22" t="s">
        <v>39</v>
      </c>
      <c r="IB39" s="7"/>
      <c r="IC39" s="7"/>
      <c r="ID39" s="7"/>
      <c r="IE39" s="7"/>
      <c r="IF39" s="7"/>
      <c r="IG39" s="7"/>
      <c r="IH39" s="7"/>
      <c r="II39" s="7"/>
      <c r="IJ39" s="7"/>
      <c r="IK39" s="7"/>
      <c r="IL39" s="7"/>
      <c r="IM39" s="7"/>
      <c r="IN39" s="7"/>
      <c r="IO39" s="7"/>
      <c r="IP39" s="7"/>
    </row>
    <row r="40" spans="1:250" s="3" customFormat="1" ht="159.75" customHeight="1">
      <c r="A40" s="22">
        <v>3</v>
      </c>
      <c r="B40" s="24" t="s">
        <v>159</v>
      </c>
      <c r="C40" s="25" t="s">
        <v>160</v>
      </c>
      <c r="D40" s="24" t="s">
        <v>161</v>
      </c>
      <c r="E40" s="25" t="s">
        <v>110</v>
      </c>
      <c r="F40" s="25">
        <v>1</v>
      </c>
      <c r="G40" s="25">
        <v>70</v>
      </c>
      <c r="H40" s="25">
        <v>4</v>
      </c>
      <c r="I40" s="25" t="s">
        <v>21</v>
      </c>
      <c r="J40" s="28" t="s">
        <v>86</v>
      </c>
      <c r="K40" s="22">
        <f>F40*G40*H40*430</f>
        <v>120400</v>
      </c>
      <c r="L40" s="22">
        <v>27000</v>
      </c>
      <c r="M40" s="22">
        <f>K40+L40</f>
        <v>147400</v>
      </c>
      <c r="N40" s="22" t="s">
        <v>39</v>
      </c>
      <c r="IB40" s="7"/>
      <c r="IC40" s="7"/>
      <c r="ID40" s="7"/>
      <c r="IE40" s="7"/>
      <c r="IF40" s="7"/>
      <c r="IG40" s="7"/>
      <c r="IH40" s="7"/>
      <c r="II40" s="7"/>
      <c r="IJ40" s="7"/>
      <c r="IK40" s="7"/>
      <c r="IL40" s="7"/>
      <c r="IM40" s="7"/>
      <c r="IN40" s="7"/>
      <c r="IO40" s="7"/>
      <c r="IP40" s="7"/>
    </row>
    <row r="41" spans="1:250" s="3" customFormat="1" ht="199.5" customHeight="1">
      <c r="A41" s="22">
        <v>4</v>
      </c>
      <c r="B41" s="24" t="s">
        <v>162</v>
      </c>
      <c r="C41" s="25" t="s">
        <v>163</v>
      </c>
      <c r="D41" s="24" t="s">
        <v>164</v>
      </c>
      <c r="E41" s="25" t="s">
        <v>165</v>
      </c>
      <c r="F41" s="25">
        <v>1</v>
      </c>
      <c r="G41" s="25">
        <v>30</v>
      </c>
      <c r="H41" s="25">
        <v>4</v>
      </c>
      <c r="I41" s="25" t="s">
        <v>166</v>
      </c>
      <c r="J41" s="45" t="s">
        <v>86</v>
      </c>
      <c r="K41" s="22">
        <f>F41*G41*H41*350</f>
        <v>42000</v>
      </c>
      <c r="L41" s="22">
        <v>35000</v>
      </c>
      <c r="M41" s="22">
        <f>K41+L41</f>
        <v>77000</v>
      </c>
      <c r="N41" s="22" t="s">
        <v>39</v>
      </c>
      <c r="IB41" s="7"/>
      <c r="IC41" s="7"/>
      <c r="ID41" s="7"/>
      <c r="IE41" s="7"/>
      <c r="IF41" s="7"/>
      <c r="IG41" s="7"/>
      <c r="IH41" s="7"/>
      <c r="II41" s="7"/>
      <c r="IJ41" s="7"/>
      <c r="IK41" s="7"/>
      <c r="IL41" s="7"/>
      <c r="IM41" s="7"/>
      <c r="IN41" s="7"/>
      <c r="IO41" s="7"/>
      <c r="IP41" s="7"/>
    </row>
    <row r="42" spans="1:250" s="3" customFormat="1" ht="79.5" customHeight="1">
      <c r="A42" s="22">
        <v>5</v>
      </c>
      <c r="B42" s="24" t="s">
        <v>167</v>
      </c>
      <c r="C42" s="25" t="s">
        <v>168</v>
      </c>
      <c r="D42" s="24" t="s">
        <v>169</v>
      </c>
      <c r="E42" s="25" t="s">
        <v>66</v>
      </c>
      <c r="F42" s="25">
        <v>1</v>
      </c>
      <c r="G42" s="25">
        <v>95</v>
      </c>
      <c r="H42" s="25">
        <v>2</v>
      </c>
      <c r="I42" s="25" t="s">
        <v>170</v>
      </c>
      <c r="J42" s="25" t="s">
        <v>158</v>
      </c>
      <c r="K42" s="22"/>
      <c r="L42" s="22"/>
      <c r="M42" s="22">
        <v>45000</v>
      </c>
      <c r="N42" s="22" t="s">
        <v>39</v>
      </c>
      <c r="IB42" s="7"/>
      <c r="IC42" s="7"/>
      <c r="ID42" s="7"/>
      <c r="IE42" s="7"/>
      <c r="IF42" s="7"/>
      <c r="IG42" s="7"/>
      <c r="IH42" s="7"/>
      <c r="II42" s="7"/>
      <c r="IJ42" s="7"/>
      <c r="IK42" s="7"/>
      <c r="IL42" s="7"/>
      <c r="IM42" s="7"/>
      <c r="IN42" s="7"/>
      <c r="IO42" s="7"/>
      <c r="IP42" s="7"/>
    </row>
    <row r="43" spans="1:250" s="3" customFormat="1" ht="99.75" customHeight="1">
      <c r="A43" s="22">
        <v>6</v>
      </c>
      <c r="B43" s="29" t="s">
        <v>171</v>
      </c>
      <c r="C43" s="28" t="s">
        <v>172</v>
      </c>
      <c r="D43" s="29" t="s">
        <v>173</v>
      </c>
      <c r="E43" s="28" t="s">
        <v>174</v>
      </c>
      <c r="F43" s="28">
        <v>4</v>
      </c>
      <c r="G43" s="28" t="s">
        <v>75</v>
      </c>
      <c r="H43" s="28">
        <v>4</v>
      </c>
      <c r="I43" s="28" t="s">
        <v>175</v>
      </c>
      <c r="J43" s="28" t="s">
        <v>86</v>
      </c>
      <c r="K43" s="22">
        <f>300*H43*350</f>
        <v>420000</v>
      </c>
      <c r="L43" s="22">
        <v>140000</v>
      </c>
      <c r="M43" s="22">
        <f>K43+L43</f>
        <v>560000</v>
      </c>
      <c r="N43" s="22" t="s">
        <v>39</v>
      </c>
      <c r="IB43" s="7"/>
      <c r="IC43" s="7"/>
      <c r="ID43" s="7"/>
      <c r="IE43" s="7"/>
      <c r="IF43" s="7"/>
      <c r="IG43" s="7"/>
      <c r="IH43" s="7"/>
      <c r="II43" s="7"/>
      <c r="IJ43" s="7"/>
      <c r="IK43" s="7"/>
      <c r="IL43" s="7"/>
      <c r="IM43" s="7"/>
      <c r="IN43" s="7"/>
      <c r="IO43" s="7"/>
      <c r="IP43" s="7"/>
    </row>
    <row r="44" spans="1:250" s="3" customFormat="1" ht="79.5" customHeight="1">
      <c r="A44" s="22">
        <v>7</v>
      </c>
      <c r="B44" s="29" t="s">
        <v>176</v>
      </c>
      <c r="C44" s="28" t="s">
        <v>177</v>
      </c>
      <c r="D44" s="29" t="s">
        <v>178</v>
      </c>
      <c r="E44" s="28" t="s">
        <v>115</v>
      </c>
      <c r="F44" s="28">
        <v>2</v>
      </c>
      <c r="G44" s="28" t="s">
        <v>179</v>
      </c>
      <c r="H44" s="28">
        <v>2</v>
      </c>
      <c r="I44" s="28" t="s">
        <v>180</v>
      </c>
      <c r="J44" s="28" t="s">
        <v>158</v>
      </c>
      <c r="K44" s="22"/>
      <c r="L44" s="22"/>
      <c r="M44" s="22">
        <v>36000</v>
      </c>
      <c r="N44" s="23" t="s">
        <v>39</v>
      </c>
      <c r="IA44" s="7"/>
      <c r="IB44" s="7"/>
      <c r="IC44" s="7"/>
      <c r="ID44" s="7"/>
      <c r="IE44" s="7"/>
      <c r="IF44" s="7"/>
      <c r="IG44" s="7"/>
      <c r="IH44" s="7"/>
      <c r="II44" s="7"/>
      <c r="IJ44" s="7"/>
      <c r="IK44" s="7"/>
      <c r="IL44" s="7"/>
      <c r="IM44" s="7"/>
      <c r="IN44" s="7"/>
      <c r="IO44" s="7"/>
      <c r="IP44" s="7"/>
    </row>
    <row r="45" spans="1:250" s="3" customFormat="1" ht="79.5" customHeight="1">
      <c r="A45" s="22">
        <v>8</v>
      </c>
      <c r="B45" s="29" t="s">
        <v>181</v>
      </c>
      <c r="C45" s="28" t="s">
        <v>182</v>
      </c>
      <c r="D45" s="29" t="s">
        <v>183</v>
      </c>
      <c r="E45" s="28" t="s">
        <v>74</v>
      </c>
      <c r="F45" s="28">
        <v>1</v>
      </c>
      <c r="G45" s="28">
        <v>100</v>
      </c>
      <c r="H45" s="28">
        <v>4</v>
      </c>
      <c r="I45" s="28" t="s">
        <v>184</v>
      </c>
      <c r="J45" s="28" t="s">
        <v>86</v>
      </c>
      <c r="K45" s="22">
        <f>F45*G45*H45*350</f>
        <v>140000</v>
      </c>
      <c r="L45" s="22">
        <v>35000</v>
      </c>
      <c r="M45" s="22">
        <f>K45+L45</f>
        <v>175000</v>
      </c>
      <c r="N45" s="22" t="s">
        <v>39</v>
      </c>
      <c r="IB45" s="7"/>
      <c r="IC45" s="7"/>
      <c r="ID45" s="7"/>
      <c r="IE45" s="7"/>
      <c r="IF45" s="7"/>
      <c r="IG45" s="7"/>
      <c r="IH45" s="7"/>
      <c r="II45" s="7"/>
      <c r="IJ45" s="7"/>
      <c r="IK45" s="7"/>
      <c r="IL45" s="7"/>
      <c r="IM45" s="7"/>
      <c r="IN45" s="7"/>
      <c r="IO45" s="7"/>
      <c r="IP45" s="7"/>
    </row>
    <row r="46" spans="1:250" s="3" customFormat="1" ht="79.5" customHeight="1">
      <c r="A46" s="22">
        <v>9</v>
      </c>
      <c r="B46" s="29" t="s">
        <v>185</v>
      </c>
      <c r="C46" s="28" t="s">
        <v>186</v>
      </c>
      <c r="D46" s="24" t="s">
        <v>187</v>
      </c>
      <c r="E46" s="28" t="s">
        <v>188</v>
      </c>
      <c r="F46" s="28">
        <v>1</v>
      </c>
      <c r="G46" s="28">
        <v>100</v>
      </c>
      <c r="H46" s="28">
        <v>2</v>
      </c>
      <c r="I46" s="28" t="s">
        <v>184</v>
      </c>
      <c r="J46" s="28" t="s">
        <v>158</v>
      </c>
      <c r="K46" s="22"/>
      <c r="L46" s="22"/>
      <c r="M46" s="22">
        <v>36000</v>
      </c>
      <c r="N46" s="22" t="s">
        <v>39</v>
      </c>
      <c r="IB46" s="7"/>
      <c r="IC46" s="7"/>
      <c r="ID46" s="7"/>
      <c r="IE46" s="7"/>
      <c r="IF46" s="7"/>
      <c r="IG46" s="7"/>
      <c r="IH46" s="7"/>
      <c r="II46" s="7"/>
      <c r="IJ46" s="7"/>
      <c r="IK46" s="7"/>
      <c r="IL46" s="7"/>
      <c r="IM46" s="7"/>
      <c r="IN46" s="7"/>
      <c r="IO46" s="7"/>
      <c r="IP46" s="7"/>
    </row>
    <row r="47" spans="1:250" s="3" customFormat="1" ht="79.5" customHeight="1">
      <c r="A47" s="22">
        <v>10</v>
      </c>
      <c r="B47" s="24" t="s">
        <v>189</v>
      </c>
      <c r="C47" s="25" t="s">
        <v>190</v>
      </c>
      <c r="D47" s="24" t="s">
        <v>191</v>
      </c>
      <c r="E47" s="25" t="s">
        <v>192</v>
      </c>
      <c r="F47" s="25">
        <v>1</v>
      </c>
      <c r="G47" s="25">
        <v>60</v>
      </c>
      <c r="H47" s="25">
        <v>4</v>
      </c>
      <c r="I47" s="25" t="s">
        <v>193</v>
      </c>
      <c r="J47" s="28" t="s">
        <v>86</v>
      </c>
      <c r="K47" s="22">
        <f>F47*G47*H47*500</f>
        <v>120000</v>
      </c>
      <c r="L47" s="22">
        <v>35000</v>
      </c>
      <c r="M47" s="22">
        <f>K47+L47</f>
        <v>155000</v>
      </c>
      <c r="N47" s="22" t="s">
        <v>39</v>
      </c>
      <c r="IB47" s="7"/>
      <c r="IC47" s="7"/>
      <c r="ID47" s="7"/>
      <c r="IE47" s="7"/>
      <c r="IF47" s="7"/>
      <c r="IG47" s="7"/>
      <c r="IH47" s="7"/>
      <c r="II47" s="7"/>
      <c r="IJ47" s="7"/>
      <c r="IK47" s="7"/>
      <c r="IL47" s="7"/>
      <c r="IM47" s="7"/>
      <c r="IN47" s="7"/>
      <c r="IO47" s="7"/>
      <c r="IP47" s="7"/>
    </row>
    <row r="48" spans="1:250" s="3" customFormat="1" ht="99.75" customHeight="1">
      <c r="A48" s="22">
        <v>11</v>
      </c>
      <c r="B48" s="24" t="s">
        <v>194</v>
      </c>
      <c r="C48" s="25" t="s">
        <v>195</v>
      </c>
      <c r="D48" s="24" t="s">
        <v>196</v>
      </c>
      <c r="E48" s="28" t="s">
        <v>197</v>
      </c>
      <c r="F48" s="28">
        <v>1</v>
      </c>
      <c r="G48" s="28">
        <v>100</v>
      </c>
      <c r="H48" s="28">
        <v>2</v>
      </c>
      <c r="I48" s="28" t="s">
        <v>193</v>
      </c>
      <c r="J48" s="28" t="s">
        <v>158</v>
      </c>
      <c r="K48" s="22"/>
      <c r="L48" s="22"/>
      <c r="M48" s="22">
        <v>40000</v>
      </c>
      <c r="N48" s="22" t="s">
        <v>39</v>
      </c>
      <c r="IB48" s="7"/>
      <c r="IC48" s="7"/>
      <c r="ID48" s="7"/>
      <c r="IE48" s="7"/>
      <c r="IF48" s="7"/>
      <c r="IG48" s="7"/>
      <c r="IH48" s="7"/>
      <c r="II48" s="7"/>
      <c r="IJ48" s="7"/>
      <c r="IK48" s="7"/>
      <c r="IL48" s="7"/>
      <c r="IM48" s="7"/>
      <c r="IN48" s="7"/>
      <c r="IO48" s="7"/>
      <c r="IP48" s="7"/>
    </row>
    <row r="49" spans="1:250" s="5" customFormat="1" ht="36" customHeight="1">
      <c r="A49" s="19" t="s">
        <v>198</v>
      </c>
      <c r="B49" s="20"/>
      <c r="C49" s="20"/>
      <c r="D49" s="20"/>
      <c r="E49" s="21"/>
      <c r="F49" s="21"/>
      <c r="G49" s="21"/>
      <c r="H49" s="21"/>
      <c r="I49" s="21"/>
      <c r="J49" s="20"/>
      <c r="K49" s="21"/>
      <c r="L49" s="21"/>
      <c r="M49" s="21"/>
      <c r="N49" s="20"/>
      <c r="IB49" s="7"/>
      <c r="IC49" s="7"/>
      <c r="ID49" s="7"/>
      <c r="IE49" s="7"/>
      <c r="IF49" s="7"/>
      <c r="IG49" s="7"/>
      <c r="IH49" s="7"/>
      <c r="II49" s="7"/>
      <c r="IJ49" s="7"/>
      <c r="IK49" s="7"/>
      <c r="IL49" s="7"/>
      <c r="IM49" s="7"/>
      <c r="IN49" s="7"/>
      <c r="IO49" s="7"/>
      <c r="IP49" s="7"/>
    </row>
    <row r="50" spans="1:250" s="3" customFormat="1" ht="99.75" customHeight="1">
      <c r="A50" s="22">
        <v>1</v>
      </c>
      <c r="B50" s="23" t="s">
        <v>199</v>
      </c>
      <c r="C50" s="22" t="s">
        <v>200</v>
      </c>
      <c r="D50" s="23" t="s">
        <v>201</v>
      </c>
      <c r="E50" s="22" t="s">
        <v>165</v>
      </c>
      <c r="F50" s="22">
        <v>1</v>
      </c>
      <c r="G50" s="22">
        <v>150</v>
      </c>
      <c r="H50" s="22">
        <v>1</v>
      </c>
      <c r="I50" s="22" t="s">
        <v>202</v>
      </c>
      <c r="J50" s="25" t="s">
        <v>127</v>
      </c>
      <c r="K50" s="22">
        <v>0</v>
      </c>
      <c r="L50" s="22">
        <v>6000</v>
      </c>
      <c r="M50" s="22">
        <f>K50+L50</f>
        <v>6000</v>
      </c>
      <c r="N50" s="22" t="s">
        <v>39</v>
      </c>
      <c r="IB50" s="7"/>
      <c r="IC50" s="7"/>
      <c r="ID50" s="7"/>
      <c r="IE50" s="7"/>
      <c r="IF50" s="7"/>
      <c r="IG50" s="7"/>
      <c r="IH50" s="7"/>
      <c r="II50" s="7"/>
      <c r="IJ50" s="7"/>
      <c r="IK50" s="7"/>
      <c r="IL50" s="7"/>
      <c r="IM50" s="7"/>
      <c r="IN50" s="7"/>
      <c r="IO50" s="7"/>
      <c r="IP50" s="7"/>
    </row>
    <row r="51" spans="1:250" s="3" customFormat="1" ht="99.75" customHeight="1">
      <c r="A51" s="22">
        <v>2</v>
      </c>
      <c r="B51" s="23" t="s">
        <v>203</v>
      </c>
      <c r="C51" s="22" t="s">
        <v>204</v>
      </c>
      <c r="D51" s="23" t="s">
        <v>205</v>
      </c>
      <c r="E51" s="22" t="s">
        <v>206</v>
      </c>
      <c r="F51" s="22">
        <v>1</v>
      </c>
      <c r="G51" s="22">
        <v>150</v>
      </c>
      <c r="H51" s="22">
        <v>1</v>
      </c>
      <c r="I51" s="22" t="s">
        <v>202</v>
      </c>
      <c r="J51" s="25" t="s">
        <v>102</v>
      </c>
      <c r="K51" s="22">
        <v>0</v>
      </c>
      <c r="L51" s="22">
        <v>6000</v>
      </c>
      <c r="M51" s="22">
        <f>K51+L51</f>
        <v>6000</v>
      </c>
      <c r="N51" s="22" t="s">
        <v>39</v>
      </c>
      <c r="IB51" s="7"/>
      <c r="IC51" s="7"/>
      <c r="ID51" s="7"/>
      <c r="IE51" s="7"/>
      <c r="IF51" s="7"/>
      <c r="IG51" s="7"/>
      <c r="IH51" s="7"/>
      <c r="II51" s="7"/>
      <c r="IJ51" s="7"/>
      <c r="IK51" s="7"/>
      <c r="IL51" s="7"/>
      <c r="IM51" s="7"/>
      <c r="IN51" s="7"/>
      <c r="IO51" s="7"/>
      <c r="IP51" s="7"/>
    </row>
    <row r="52" spans="1:250" s="3" customFormat="1" ht="79.5" customHeight="1">
      <c r="A52" s="22">
        <v>3</v>
      </c>
      <c r="B52" s="23" t="s">
        <v>207</v>
      </c>
      <c r="C52" s="22" t="s">
        <v>208</v>
      </c>
      <c r="D52" s="23" t="s">
        <v>209</v>
      </c>
      <c r="E52" s="22" t="s">
        <v>110</v>
      </c>
      <c r="F52" s="22">
        <v>1</v>
      </c>
      <c r="G52" s="22">
        <v>125</v>
      </c>
      <c r="H52" s="22">
        <v>4</v>
      </c>
      <c r="I52" s="22" t="s">
        <v>21</v>
      </c>
      <c r="J52" s="25" t="s">
        <v>210</v>
      </c>
      <c r="K52" s="22">
        <f aca="true" t="shared" si="6" ref="K52:K57">G52*H52*430</f>
        <v>215000</v>
      </c>
      <c r="L52" s="22">
        <v>35000</v>
      </c>
      <c r="M52" s="22">
        <f>SUM(K52:L52)</f>
        <v>250000</v>
      </c>
      <c r="N52" s="22" t="s">
        <v>211</v>
      </c>
      <c r="IB52" s="7"/>
      <c r="IC52" s="7"/>
      <c r="ID52" s="7"/>
      <c r="IE52" s="7"/>
      <c r="IF52" s="7"/>
      <c r="IG52" s="7"/>
      <c r="IH52" s="7"/>
      <c r="II52" s="7"/>
      <c r="IJ52" s="7"/>
      <c r="IK52" s="7"/>
      <c r="IL52" s="7"/>
      <c r="IM52" s="7"/>
      <c r="IN52" s="7"/>
      <c r="IO52" s="7"/>
      <c r="IP52" s="7"/>
    </row>
    <row r="53" spans="1:250" s="3" customFormat="1" ht="79.5" customHeight="1">
      <c r="A53" s="22">
        <v>4</v>
      </c>
      <c r="B53" s="23" t="s">
        <v>212</v>
      </c>
      <c r="C53" s="22" t="s">
        <v>213</v>
      </c>
      <c r="D53" s="23" t="s">
        <v>214</v>
      </c>
      <c r="E53" s="22" t="s">
        <v>110</v>
      </c>
      <c r="F53" s="22">
        <v>1</v>
      </c>
      <c r="G53" s="22">
        <v>75</v>
      </c>
      <c r="H53" s="22">
        <v>3</v>
      </c>
      <c r="I53" s="22" t="s">
        <v>21</v>
      </c>
      <c r="J53" s="25" t="s">
        <v>210</v>
      </c>
      <c r="K53" s="22">
        <f t="shared" si="6"/>
        <v>96750</v>
      </c>
      <c r="L53" s="22">
        <v>13250</v>
      </c>
      <c r="M53" s="22">
        <f aca="true" t="shared" si="7" ref="M53:M58">SUM(K53:L53)</f>
        <v>110000</v>
      </c>
      <c r="N53" s="22" t="s">
        <v>211</v>
      </c>
      <c r="IB53" s="7"/>
      <c r="IC53" s="7"/>
      <c r="ID53" s="7"/>
      <c r="IE53" s="7"/>
      <c r="IF53" s="7"/>
      <c r="IG53" s="7"/>
      <c r="IH53" s="7"/>
      <c r="II53" s="7"/>
      <c r="IJ53" s="7"/>
      <c r="IK53" s="7"/>
      <c r="IL53" s="7"/>
      <c r="IM53" s="7"/>
      <c r="IN53" s="7"/>
      <c r="IO53" s="7"/>
      <c r="IP53" s="7"/>
    </row>
    <row r="54" spans="1:250" s="3" customFormat="1" ht="79.5" customHeight="1">
      <c r="A54" s="22">
        <v>5</v>
      </c>
      <c r="B54" s="23" t="s">
        <v>215</v>
      </c>
      <c r="C54" s="22" t="s">
        <v>216</v>
      </c>
      <c r="D54" s="23" t="s">
        <v>217</v>
      </c>
      <c r="E54" s="22" t="s">
        <v>110</v>
      </c>
      <c r="F54" s="22">
        <v>1</v>
      </c>
      <c r="G54" s="22">
        <v>75</v>
      </c>
      <c r="H54" s="22">
        <v>3</v>
      </c>
      <c r="I54" s="22" t="s">
        <v>21</v>
      </c>
      <c r="J54" s="25" t="s">
        <v>210</v>
      </c>
      <c r="K54" s="22">
        <f t="shared" si="6"/>
        <v>96750</v>
      </c>
      <c r="L54" s="22">
        <v>13250</v>
      </c>
      <c r="M54" s="22">
        <f t="shared" si="7"/>
        <v>110000</v>
      </c>
      <c r="N54" s="22" t="s">
        <v>211</v>
      </c>
      <c r="IB54" s="7"/>
      <c r="IC54" s="7"/>
      <c r="ID54" s="7"/>
      <c r="IE54" s="7"/>
      <c r="IF54" s="7"/>
      <c r="IG54" s="7"/>
      <c r="IH54" s="7"/>
      <c r="II54" s="7"/>
      <c r="IJ54" s="7"/>
      <c r="IK54" s="7"/>
      <c r="IL54" s="7"/>
      <c r="IM54" s="7"/>
      <c r="IN54" s="7"/>
      <c r="IO54" s="7"/>
      <c r="IP54" s="7"/>
    </row>
    <row r="55" spans="1:250" s="3" customFormat="1" ht="189" customHeight="1">
      <c r="A55" s="22">
        <v>6</v>
      </c>
      <c r="B55" s="23" t="s">
        <v>218</v>
      </c>
      <c r="C55" s="22" t="s">
        <v>219</v>
      </c>
      <c r="D55" s="23" t="s">
        <v>220</v>
      </c>
      <c r="E55" s="22" t="s">
        <v>110</v>
      </c>
      <c r="F55" s="22">
        <v>1</v>
      </c>
      <c r="G55" s="22">
        <v>75</v>
      </c>
      <c r="H55" s="22">
        <v>3</v>
      </c>
      <c r="I55" s="22" t="s">
        <v>21</v>
      </c>
      <c r="J55" s="25" t="s">
        <v>210</v>
      </c>
      <c r="K55" s="22">
        <f t="shared" si="6"/>
        <v>96750</v>
      </c>
      <c r="L55" s="22">
        <v>13250</v>
      </c>
      <c r="M55" s="22">
        <f t="shared" si="7"/>
        <v>110000</v>
      </c>
      <c r="N55" s="22" t="s">
        <v>211</v>
      </c>
      <c r="IB55" s="7"/>
      <c r="IC55" s="7"/>
      <c r="ID55" s="7"/>
      <c r="IE55" s="7"/>
      <c r="IF55" s="7"/>
      <c r="IG55" s="7"/>
      <c r="IH55" s="7"/>
      <c r="II55" s="7"/>
      <c r="IJ55" s="7"/>
      <c r="IK55" s="7"/>
      <c r="IL55" s="7"/>
      <c r="IM55" s="7"/>
      <c r="IN55" s="7"/>
      <c r="IO55" s="7"/>
      <c r="IP55" s="7"/>
    </row>
    <row r="56" spans="1:250" s="3" customFormat="1" ht="79.5" customHeight="1">
      <c r="A56" s="22">
        <v>7</v>
      </c>
      <c r="B56" s="23" t="s">
        <v>221</v>
      </c>
      <c r="C56" s="22" t="s">
        <v>222</v>
      </c>
      <c r="D56" s="23" t="s">
        <v>223</v>
      </c>
      <c r="E56" s="22" t="s">
        <v>110</v>
      </c>
      <c r="F56" s="22">
        <v>1</v>
      </c>
      <c r="G56" s="22">
        <v>75</v>
      </c>
      <c r="H56" s="22">
        <v>3</v>
      </c>
      <c r="I56" s="22" t="s">
        <v>21</v>
      </c>
      <c r="J56" s="25" t="s">
        <v>210</v>
      </c>
      <c r="K56" s="22">
        <f t="shared" si="6"/>
        <v>96750</v>
      </c>
      <c r="L56" s="22">
        <v>13250</v>
      </c>
      <c r="M56" s="22">
        <f t="shared" si="7"/>
        <v>110000</v>
      </c>
      <c r="N56" s="22" t="s">
        <v>211</v>
      </c>
      <c r="IB56" s="7"/>
      <c r="IC56" s="7"/>
      <c r="ID56" s="7"/>
      <c r="IE56" s="7"/>
      <c r="IF56" s="7"/>
      <c r="IG56" s="7"/>
      <c r="IH56" s="7"/>
      <c r="II56" s="7"/>
      <c r="IJ56" s="7"/>
      <c r="IK56" s="7"/>
      <c r="IL56" s="7"/>
      <c r="IM56" s="7"/>
      <c r="IN56" s="7"/>
      <c r="IO56" s="7"/>
      <c r="IP56" s="7"/>
    </row>
    <row r="57" spans="1:250" s="3" customFormat="1" ht="79.5" customHeight="1">
      <c r="A57" s="22">
        <v>8</v>
      </c>
      <c r="B57" s="28" t="s">
        <v>224</v>
      </c>
      <c r="C57" s="24" t="s">
        <v>225</v>
      </c>
      <c r="D57" s="24" t="s">
        <v>226</v>
      </c>
      <c r="E57" s="25" t="s">
        <v>110</v>
      </c>
      <c r="F57" s="22">
        <v>1</v>
      </c>
      <c r="G57" s="22">
        <v>105</v>
      </c>
      <c r="H57" s="28">
        <v>4</v>
      </c>
      <c r="I57" s="44" t="s">
        <v>21</v>
      </c>
      <c r="J57" s="22" t="s">
        <v>210</v>
      </c>
      <c r="K57" s="22">
        <f t="shared" si="6"/>
        <v>180600</v>
      </c>
      <c r="L57" s="22">
        <v>29400</v>
      </c>
      <c r="M57" s="22">
        <f t="shared" si="7"/>
        <v>210000</v>
      </c>
      <c r="N57" s="22" t="s">
        <v>211</v>
      </c>
      <c r="IB57" s="7"/>
      <c r="IC57" s="7"/>
      <c r="ID57" s="7"/>
      <c r="IE57" s="7"/>
      <c r="IF57" s="7"/>
      <c r="IG57" s="7"/>
      <c r="IH57" s="7"/>
      <c r="II57" s="7"/>
      <c r="IJ57" s="7"/>
      <c r="IK57" s="7"/>
      <c r="IL57" s="7"/>
      <c r="IM57" s="7"/>
      <c r="IN57" s="7"/>
      <c r="IO57" s="7"/>
      <c r="IP57" s="7"/>
    </row>
    <row r="58" spans="1:250" s="3" customFormat="1" ht="99.75" customHeight="1">
      <c r="A58" s="22">
        <v>9</v>
      </c>
      <c r="B58" s="23" t="s">
        <v>227</v>
      </c>
      <c r="C58" s="22" t="s">
        <v>228</v>
      </c>
      <c r="D58" s="23" t="s">
        <v>229</v>
      </c>
      <c r="E58" s="22" t="s">
        <v>110</v>
      </c>
      <c r="F58" s="22">
        <v>2</v>
      </c>
      <c r="G58" s="22" t="s">
        <v>179</v>
      </c>
      <c r="H58" s="22">
        <v>3</v>
      </c>
      <c r="I58" s="22" t="s">
        <v>21</v>
      </c>
      <c r="J58" s="25" t="s">
        <v>230</v>
      </c>
      <c r="K58" s="22">
        <v>85000</v>
      </c>
      <c r="L58" s="22">
        <v>5000</v>
      </c>
      <c r="M58" s="22">
        <f t="shared" si="7"/>
        <v>90000</v>
      </c>
      <c r="N58" s="22" t="s">
        <v>211</v>
      </c>
      <c r="IB58" s="7"/>
      <c r="IC58" s="7"/>
      <c r="ID58" s="7"/>
      <c r="IE58" s="7"/>
      <c r="IF58" s="7"/>
      <c r="IG58" s="7"/>
      <c r="IH58" s="7"/>
      <c r="II58" s="7"/>
      <c r="IJ58" s="7"/>
      <c r="IK58" s="7"/>
      <c r="IL58" s="7"/>
      <c r="IM58" s="7"/>
      <c r="IN58" s="7"/>
      <c r="IO58" s="7"/>
      <c r="IP58" s="7"/>
    </row>
    <row r="59" spans="1:250" s="3" customFormat="1" ht="36" customHeight="1">
      <c r="A59" s="26" t="s">
        <v>231</v>
      </c>
      <c r="B59" s="27"/>
      <c r="C59" s="27"/>
      <c r="D59" s="27"/>
      <c r="E59" s="27"/>
      <c r="F59" s="27"/>
      <c r="G59" s="27"/>
      <c r="H59" s="27"/>
      <c r="I59" s="27"/>
      <c r="J59" s="27"/>
      <c r="K59" s="27"/>
      <c r="L59" s="27"/>
      <c r="M59" s="27"/>
      <c r="N59" s="43"/>
      <c r="IB59" s="7"/>
      <c r="IC59" s="7"/>
      <c r="ID59" s="7"/>
      <c r="IE59" s="7"/>
      <c r="IF59" s="7"/>
      <c r="IG59" s="7"/>
      <c r="IH59" s="7"/>
      <c r="II59" s="7"/>
      <c r="IJ59" s="7"/>
      <c r="IK59" s="7"/>
      <c r="IL59" s="7"/>
      <c r="IM59" s="7"/>
      <c r="IN59" s="7"/>
      <c r="IO59" s="7"/>
      <c r="IP59" s="7"/>
    </row>
    <row r="60" spans="1:250" s="3" customFormat="1" ht="55.5" customHeight="1">
      <c r="A60" s="30">
        <v>1</v>
      </c>
      <c r="B60" s="29" t="s">
        <v>232</v>
      </c>
      <c r="C60" s="28" t="s">
        <v>233</v>
      </c>
      <c r="D60" s="31" t="s">
        <v>234</v>
      </c>
      <c r="E60" s="32" t="s">
        <v>27</v>
      </c>
      <c r="F60" s="33">
        <v>1</v>
      </c>
      <c r="G60" s="34">
        <v>1000</v>
      </c>
      <c r="H60" s="33"/>
      <c r="I60" s="33" t="s">
        <v>202</v>
      </c>
      <c r="J60" s="34" t="s">
        <v>158</v>
      </c>
      <c r="K60" s="33"/>
      <c r="L60" s="33"/>
      <c r="M60" s="33" t="s">
        <v>235</v>
      </c>
      <c r="N60" s="33" t="s">
        <v>39</v>
      </c>
      <c r="IB60" s="7"/>
      <c r="IC60" s="7"/>
      <c r="ID60" s="7"/>
      <c r="IE60" s="7"/>
      <c r="IF60" s="7"/>
      <c r="IG60" s="7"/>
      <c r="IH60" s="7"/>
      <c r="II60" s="7"/>
      <c r="IJ60" s="7"/>
      <c r="IK60" s="7"/>
      <c r="IL60" s="7"/>
      <c r="IM60" s="7"/>
      <c r="IN60" s="7"/>
      <c r="IO60" s="7"/>
      <c r="IP60" s="7"/>
    </row>
    <row r="61" spans="1:250" s="3" customFormat="1" ht="55.5" customHeight="1">
      <c r="A61" s="30">
        <v>2</v>
      </c>
      <c r="B61" s="35" t="s">
        <v>236</v>
      </c>
      <c r="C61" s="28" t="s">
        <v>237</v>
      </c>
      <c r="D61" s="36" t="s">
        <v>238</v>
      </c>
      <c r="E61" s="37"/>
      <c r="F61" s="33">
        <v>1</v>
      </c>
      <c r="G61" s="34">
        <v>1000</v>
      </c>
      <c r="H61" s="33"/>
      <c r="I61" s="33" t="s">
        <v>202</v>
      </c>
      <c r="J61" s="34" t="s">
        <v>158</v>
      </c>
      <c r="K61" s="46"/>
      <c r="L61" s="46"/>
      <c r="M61" s="46"/>
      <c r="N61" s="33" t="s">
        <v>39</v>
      </c>
      <c r="IB61" s="7"/>
      <c r="IC61" s="7"/>
      <c r="ID61" s="7"/>
      <c r="IE61" s="7"/>
      <c r="IF61" s="7"/>
      <c r="IG61" s="7"/>
      <c r="IH61" s="7"/>
      <c r="II61" s="7"/>
      <c r="IJ61" s="7"/>
      <c r="IK61" s="7"/>
      <c r="IL61" s="7"/>
      <c r="IM61" s="7"/>
      <c r="IN61" s="7"/>
      <c r="IO61" s="7"/>
      <c r="IP61" s="7"/>
    </row>
    <row r="62" spans="1:250" s="3" customFormat="1" ht="55.5" customHeight="1">
      <c r="A62" s="30">
        <v>3</v>
      </c>
      <c r="B62" s="38" t="s">
        <v>239</v>
      </c>
      <c r="C62" s="28" t="s">
        <v>240</v>
      </c>
      <c r="D62" s="29" t="s">
        <v>241</v>
      </c>
      <c r="E62" s="37"/>
      <c r="F62" s="33">
        <v>1</v>
      </c>
      <c r="G62" s="34">
        <v>1000</v>
      </c>
      <c r="H62" s="33"/>
      <c r="I62" s="33" t="s">
        <v>202</v>
      </c>
      <c r="J62" s="34" t="s">
        <v>158</v>
      </c>
      <c r="K62" s="46"/>
      <c r="L62" s="46"/>
      <c r="M62" s="46"/>
      <c r="N62" s="33" t="s">
        <v>39</v>
      </c>
      <c r="IB62" s="7"/>
      <c r="IC62" s="7"/>
      <c r="ID62" s="7"/>
      <c r="IE62" s="7"/>
      <c r="IF62" s="7"/>
      <c r="IG62" s="7"/>
      <c r="IH62" s="7"/>
      <c r="II62" s="7"/>
      <c r="IJ62" s="7"/>
      <c r="IK62" s="7"/>
      <c r="IL62" s="7"/>
      <c r="IM62" s="7"/>
      <c r="IN62" s="7"/>
      <c r="IO62" s="7"/>
      <c r="IP62" s="7"/>
    </row>
    <row r="63" spans="1:250" s="3" customFormat="1" ht="55.5" customHeight="1">
      <c r="A63" s="30">
        <v>4</v>
      </c>
      <c r="B63" s="38" t="s">
        <v>242</v>
      </c>
      <c r="C63" s="28" t="s">
        <v>243</v>
      </c>
      <c r="D63" s="29" t="s">
        <v>244</v>
      </c>
      <c r="E63" s="37"/>
      <c r="F63" s="33">
        <v>1</v>
      </c>
      <c r="G63" s="34">
        <v>1000</v>
      </c>
      <c r="H63" s="33"/>
      <c r="I63" s="33" t="s">
        <v>202</v>
      </c>
      <c r="J63" s="34" t="s">
        <v>158</v>
      </c>
      <c r="K63" s="46"/>
      <c r="L63" s="46"/>
      <c r="M63" s="46"/>
      <c r="N63" s="33" t="s">
        <v>39</v>
      </c>
      <c r="IB63" s="7"/>
      <c r="IC63" s="7"/>
      <c r="ID63" s="7"/>
      <c r="IE63" s="7"/>
      <c r="IF63" s="7"/>
      <c r="IG63" s="7"/>
      <c r="IH63" s="7"/>
      <c r="II63" s="7"/>
      <c r="IJ63" s="7"/>
      <c r="IK63" s="7"/>
      <c r="IL63" s="7"/>
      <c r="IM63" s="7"/>
      <c r="IN63" s="7"/>
      <c r="IO63" s="7"/>
      <c r="IP63" s="7"/>
    </row>
    <row r="64" spans="1:250" s="3" customFormat="1" ht="55.5" customHeight="1">
      <c r="A64" s="30">
        <v>5</v>
      </c>
      <c r="B64" s="38" t="s">
        <v>245</v>
      </c>
      <c r="C64" s="28" t="s">
        <v>246</v>
      </c>
      <c r="D64" s="29" t="s">
        <v>247</v>
      </c>
      <c r="E64" s="37"/>
      <c r="F64" s="33">
        <v>1</v>
      </c>
      <c r="G64" s="34">
        <v>1000</v>
      </c>
      <c r="H64" s="33"/>
      <c r="I64" s="33" t="s">
        <v>202</v>
      </c>
      <c r="J64" s="34" t="s">
        <v>158</v>
      </c>
      <c r="K64" s="46"/>
      <c r="L64" s="46"/>
      <c r="M64" s="46"/>
      <c r="N64" s="33" t="s">
        <v>39</v>
      </c>
      <c r="IB64" s="7"/>
      <c r="IC64" s="7"/>
      <c r="ID64" s="7"/>
      <c r="IE64" s="7"/>
      <c r="IF64" s="7"/>
      <c r="IG64" s="7"/>
      <c r="IH64" s="7"/>
      <c r="II64" s="7"/>
      <c r="IJ64" s="7"/>
      <c r="IK64" s="7"/>
      <c r="IL64" s="7"/>
      <c r="IM64" s="7"/>
      <c r="IN64" s="7"/>
      <c r="IO64" s="7"/>
      <c r="IP64" s="7"/>
    </row>
    <row r="65" spans="1:14" ht="55.5" customHeight="1">
      <c r="A65" s="30">
        <v>6</v>
      </c>
      <c r="B65" s="38" t="s">
        <v>248</v>
      </c>
      <c r="C65" s="28" t="s">
        <v>249</v>
      </c>
      <c r="D65" s="29" t="s">
        <v>250</v>
      </c>
      <c r="E65" s="37"/>
      <c r="F65" s="33">
        <v>1</v>
      </c>
      <c r="G65" s="34">
        <v>1000</v>
      </c>
      <c r="H65" s="33"/>
      <c r="I65" s="33" t="s">
        <v>202</v>
      </c>
      <c r="J65" s="34" t="s">
        <v>158</v>
      </c>
      <c r="K65" s="46"/>
      <c r="L65" s="46"/>
      <c r="M65" s="46"/>
      <c r="N65" s="33" t="s">
        <v>39</v>
      </c>
    </row>
    <row r="66" spans="1:14" ht="55.5" customHeight="1">
      <c r="A66" s="30">
        <v>7</v>
      </c>
      <c r="B66" s="29" t="s">
        <v>251</v>
      </c>
      <c r="C66" s="28" t="s">
        <v>252</v>
      </c>
      <c r="D66" s="29" t="s">
        <v>253</v>
      </c>
      <c r="E66" s="37"/>
      <c r="F66" s="33">
        <v>1</v>
      </c>
      <c r="G66" s="34">
        <v>1000</v>
      </c>
      <c r="H66" s="33"/>
      <c r="I66" s="33" t="s">
        <v>202</v>
      </c>
      <c r="J66" s="34" t="s">
        <v>158</v>
      </c>
      <c r="K66" s="46"/>
      <c r="L66" s="46"/>
      <c r="M66" s="46"/>
      <c r="N66" s="33" t="s">
        <v>39</v>
      </c>
    </row>
    <row r="67" spans="1:14" ht="55.5" customHeight="1">
      <c r="A67" s="30">
        <v>8</v>
      </c>
      <c r="B67" s="29" t="s">
        <v>254</v>
      </c>
      <c r="C67" s="28" t="s">
        <v>255</v>
      </c>
      <c r="D67" s="29" t="s">
        <v>256</v>
      </c>
      <c r="E67" s="37"/>
      <c r="F67" s="33">
        <v>1</v>
      </c>
      <c r="G67" s="34">
        <v>1000</v>
      </c>
      <c r="H67" s="33"/>
      <c r="I67" s="33" t="s">
        <v>202</v>
      </c>
      <c r="J67" s="34" t="s">
        <v>158</v>
      </c>
      <c r="K67" s="46"/>
      <c r="L67" s="46"/>
      <c r="M67" s="46"/>
      <c r="N67" s="33" t="s">
        <v>39</v>
      </c>
    </row>
    <row r="68" spans="1:14" ht="55.5" customHeight="1">
      <c r="A68" s="30">
        <v>9</v>
      </c>
      <c r="B68" s="29" t="s">
        <v>257</v>
      </c>
      <c r="C68" s="28" t="s">
        <v>258</v>
      </c>
      <c r="D68" s="29" t="s">
        <v>259</v>
      </c>
      <c r="E68" s="37"/>
      <c r="F68" s="33">
        <v>1</v>
      </c>
      <c r="G68" s="34">
        <v>1000</v>
      </c>
      <c r="H68" s="33"/>
      <c r="I68" s="33" t="s">
        <v>202</v>
      </c>
      <c r="J68" s="34" t="s">
        <v>158</v>
      </c>
      <c r="K68" s="46"/>
      <c r="L68" s="46"/>
      <c r="M68" s="46"/>
      <c r="N68" s="33" t="s">
        <v>39</v>
      </c>
    </row>
    <row r="69" spans="1:14" ht="55.5" customHeight="1">
      <c r="A69" s="30">
        <v>10</v>
      </c>
      <c r="B69" s="29" t="s">
        <v>260</v>
      </c>
      <c r="C69" s="22" t="s">
        <v>261</v>
      </c>
      <c r="D69" s="23" t="s">
        <v>262</v>
      </c>
      <c r="E69" s="48"/>
      <c r="F69" s="22">
        <v>1</v>
      </c>
      <c r="G69" s="28">
        <v>1000</v>
      </c>
      <c r="H69" s="22"/>
      <c r="I69" s="22" t="s">
        <v>202</v>
      </c>
      <c r="J69" s="28" t="s">
        <v>158</v>
      </c>
      <c r="K69" s="49"/>
      <c r="L69" s="49"/>
      <c r="M69" s="49"/>
      <c r="N69" s="22" t="s">
        <v>39</v>
      </c>
    </row>
    <row r="70" spans="1:250" s="3" customFormat="1" ht="36" customHeight="1">
      <c r="A70" s="26" t="s">
        <v>263</v>
      </c>
      <c r="B70" s="27"/>
      <c r="C70" s="27"/>
      <c r="D70" s="27"/>
      <c r="E70" s="27"/>
      <c r="F70" s="27"/>
      <c r="G70" s="27"/>
      <c r="H70" s="27"/>
      <c r="I70" s="27"/>
      <c r="J70" s="27"/>
      <c r="K70" s="27"/>
      <c r="L70" s="27"/>
      <c r="M70" s="27"/>
      <c r="N70" s="43"/>
      <c r="IB70" s="7"/>
      <c r="IC70" s="7"/>
      <c r="ID70" s="7"/>
      <c r="IE70" s="7"/>
      <c r="IF70" s="7"/>
      <c r="IG70" s="7"/>
      <c r="IH70" s="7"/>
      <c r="II70" s="7"/>
      <c r="IJ70" s="7"/>
      <c r="IK70" s="7"/>
      <c r="IL70" s="7"/>
      <c r="IM70" s="7"/>
      <c r="IN70" s="7"/>
      <c r="IO70" s="7"/>
      <c r="IP70" s="7"/>
    </row>
    <row r="71" spans="1:250" s="3" customFormat="1" ht="79.5" customHeight="1">
      <c r="A71" s="22">
        <v>1</v>
      </c>
      <c r="B71" s="23" t="s">
        <v>264</v>
      </c>
      <c r="C71" s="22" t="s">
        <v>265</v>
      </c>
      <c r="D71" s="23" t="s">
        <v>266</v>
      </c>
      <c r="E71" s="22" t="s">
        <v>152</v>
      </c>
      <c r="F71" s="22">
        <v>1</v>
      </c>
      <c r="G71" s="22">
        <v>150</v>
      </c>
      <c r="H71" s="22">
        <v>4</v>
      </c>
      <c r="I71" s="22" t="s">
        <v>21</v>
      </c>
      <c r="J71" s="25" t="s">
        <v>123</v>
      </c>
      <c r="K71" s="22">
        <f>F71*G71*H71*430</f>
        <v>258000</v>
      </c>
      <c r="L71" s="22">
        <v>30000</v>
      </c>
      <c r="M71" s="22">
        <f aca="true" t="shared" si="8" ref="M71:M76">K71+L71</f>
        <v>288000</v>
      </c>
      <c r="N71" s="22" t="s">
        <v>39</v>
      </c>
      <c r="IB71" s="7"/>
      <c r="IC71" s="7"/>
      <c r="ID71" s="7"/>
      <c r="IE71" s="7"/>
      <c r="IF71" s="7"/>
      <c r="IG71" s="7"/>
      <c r="IH71" s="7"/>
      <c r="II71" s="7"/>
      <c r="IJ71" s="7"/>
      <c r="IK71" s="7"/>
      <c r="IL71" s="7"/>
      <c r="IM71" s="7"/>
      <c r="IN71" s="7"/>
      <c r="IO71" s="7"/>
      <c r="IP71" s="7"/>
    </row>
    <row r="72" spans="1:250" s="3" customFormat="1" ht="79.5" customHeight="1">
      <c r="A72" s="22">
        <v>2</v>
      </c>
      <c r="B72" s="23" t="s">
        <v>267</v>
      </c>
      <c r="C72" s="22" t="s">
        <v>268</v>
      </c>
      <c r="D72" s="23" t="s">
        <v>269</v>
      </c>
      <c r="E72" s="22" t="s">
        <v>188</v>
      </c>
      <c r="F72" s="22">
        <v>1</v>
      </c>
      <c r="G72" s="22">
        <v>50</v>
      </c>
      <c r="H72" s="22">
        <v>3</v>
      </c>
      <c r="I72" s="22" t="s">
        <v>21</v>
      </c>
      <c r="J72" s="25" t="s">
        <v>132</v>
      </c>
      <c r="K72" s="22">
        <f>F72*G72*H72*430</f>
        <v>64500</v>
      </c>
      <c r="L72" s="22">
        <v>20000</v>
      </c>
      <c r="M72" s="22">
        <f t="shared" si="8"/>
        <v>84500</v>
      </c>
      <c r="N72" s="22" t="s">
        <v>39</v>
      </c>
      <c r="IA72" s="5"/>
      <c r="IB72" s="7"/>
      <c r="IC72" s="7"/>
      <c r="ID72" s="7"/>
      <c r="IE72" s="7"/>
      <c r="IF72" s="7"/>
      <c r="IG72" s="7"/>
      <c r="IH72" s="7"/>
      <c r="II72" s="7"/>
      <c r="IJ72" s="7"/>
      <c r="IK72" s="7"/>
      <c r="IL72" s="7"/>
      <c r="IM72" s="7"/>
      <c r="IN72" s="7"/>
      <c r="IO72" s="7"/>
      <c r="IP72" s="7"/>
    </row>
    <row r="73" spans="1:250" s="3" customFormat="1" ht="79.5" customHeight="1">
      <c r="A73" s="22">
        <v>3</v>
      </c>
      <c r="B73" s="23" t="s">
        <v>270</v>
      </c>
      <c r="C73" s="22" t="s">
        <v>271</v>
      </c>
      <c r="D73" s="23" t="s">
        <v>272</v>
      </c>
      <c r="E73" s="22" t="s">
        <v>273</v>
      </c>
      <c r="F73" s="22">
        <v>1</v>
      </c>
      <c r="G73" s="22">
        <v>155</v>
      </c>
      <c r="H73" s="22">
        <v>3</v>
      </c>
      <c r="I73" s="22" t="s">
        <v>21</v>
      </c>
      <c r="J73" s="22" t="s">
        <v>86</v>
      </c>
      <c r="K73" s="22">
        <f aca="true" t="shared" si="9" ref="K73:K74">F73*G73*H73*430</f>
        <v>199950</v>
      </c>
      <c r="L73" s="22">
        <v>20050</v>
      </c>
      <c r="M73" s="22">
        <f t="shared" si="8"/>
        <v>220000</v>
      </c>
      <c r="N73" s="22" t="s">
        <v>39</v>
      </c>
      <c r="IA73" s="7"/>
      <c r="IB73" s="7"/>
      <c r="IC73" s="7"/>
      <c r="ID73" s="7"/>
      <c r="IE73" s="7"/>
      <c r="IF73" s="7"/>
      <c r="IG73" s="7"/>
      <c r="IH73" s="7"/>
      <c r="II73" s="7"/>
      <c r="IJ73" s="7"/>
      <c r="IK73" s="7"/>
      <c r="IL73" s="7"/>
      <c r="IM73" s="7"/>
      <c r="IN73" s="7"/>
      <c r="IO73" s="7"/>
      <c r="IP73" s="7"/>
    </row>
    <row r="74" spans="1:250" s="3" customFormat="1" ht="120" customHeight="1">
      <c r="A74" s="22">
        <v>4</v>
      </c>
      <c r="B74" s="23" t="s">
        <v>274</v>
      </c>
      <c r="C74" s="22" t="s">
        <v>275</v>
      </c>
      <c r="D74" s="23" t="s">
        <v>276</v>
      </c>
      <c r="E74" s="22" t="s">
        <v>90</v>
      </c>
      <c r="F74" s="22">
        <v>1</v>
      </c>
      <c r="G74" s="22">
        <v>130</v>
      </c>
      <c r="H74" s="22">
        <v>3</v>
      </c>
      <c r="I74" s="22" t="s">
        <v>21</v>
      </c>
      <c r="J74" s="22" t="s">
        <v>210</v>
      </c>
      <c r="K74" s="22">
        <f t="shared" si="9"/>
        <v>167700</v>
      </c>
      <c r="L74" s="22">
        <v>20000</v>
      </c>
      <c r="M74" s="22">
        <f t="shared" si="8"/>
        <v>187700</v>
      </c>
      <c r="N74" s="22" t="s">
        <v>39</v>
      </c>
      <c r="IB74" s="7"/>
      <c r="IC74" s="7"/>
      <c r="ID74" s="7"/>
      <c r="IE74" s="7"/>
      <c r="IF74" s="7"/>
      <c r="IG74" s="7"/>
      <c r="IH74" s="7"/>
      <c r="II74" s="7"/>
      <c r="IJ74" s="7"/>
      <c r="IK74" s="7"/>
      <c r="IL74" s="7"/>
      <c r="IM74" s="7"/>
      <c r="IN74" s="7"/>
      <c r="IO74" s="7"/>
      <c r="IP74" s="7"/>
    </row>
    <row r="75" spans="1:250" s="3" customFormat="1" ht="180" customHeight="1">
      <c r="A75" s="22">
        <v>5</v>
      </c>
      <c r="B75" s="23" t="s">
        <v>277</v>
      </c>
      <c r="C75" s="22" t="s">
        <v>278</v>
      </c>
      <c r="D75" s="23" t="s">
        <v>279</v>
      </c>
      <c r="E75" s="22" t="s">
        <v>280</v>
      </c>
      <c r="F75" s="22">
        <v>2</v>
      </c>
      <c r="G75" s="22" t="s">
        <v>281</v>
      </c>
      <c r="H75" s="22">
        <v>5</v>
      </c>
      <c r="I75" s="22" t="s">
        <v>21</v>
      </c>
      <c r="J75" s="22" t="s">
        <v>282</v>
      </c>
      <c r="K75" s="22">
        <f>160*H75*430</f>
        <v>344000</v>
      </c>
      <c r="L75" s="22">
        <v>96000</v>
      </c>
      <c r="M75" s="22">
        <f t="shared" si="8"/>
        <v>440000</v>
      </c>
      <c r="N75" s="22" t="s">
        <v>39</v>
      </c>
      <c r="IB75" s="7"/>
      <c r="IC75" s="7"/>
      <c r="ID75" s="7"/>
      <c r="IE75" s="7"/>
      <c r="IF75" s="7"/>
      <c r="IG75" s="7"/>
      <c r="IH75" s="7"/>
      <c r="II75" s="7"/>
      <c r="IJ75" s="7"/>
      <c r="IK75" s="7"/>
      <c r="IL75" s="7"/>
      <c r="IM75" s="7"/>
      <c r="IN75" s="7"/>
      <c r="IO75" s="7"/>
      <c r="IP75" s="7"/>
    </row>
    <row r="76" spans="1:250" s="3" customFormat="1" ht="99.75" customHeight="1">
      <c r="A76" s="22">
        <v>6</v>
      </c>
      <c r="B76" s="24" t="s">
        <v>283</v>
      </c>
      <c r="C76" s="25" t="s">
        <v>284</v>
      </c>
      <c r="D76" s="24" t="s">
        <v>285</v>
      </c>
      <c r="E76" s="25" t="s">
        <v>66</v>
      </c>
      <c r="F76" s="25">
        <v>1</v>
      </c>
      <c r="G76" s="25">
        <v>70</v>
      </c>
      <c r="H76" s="25">
        <v>3</v>
      </c>
      <c r="I76" s="25" t="s">
        <v>170</v>
      </c>
      <c r="J76" s="45" t="s">
        <v>86</v>
      </c>
      <c r="K76" s="22">
        <f>F76*G76*H76*500</f>
        <v>105000</v>
      </c>
      <c r="L76" s="22">
        <v>30000</v>
      </c>
      <c r="M76" s="22">
        <f t="shared" si="8"/>
        <v>135000</v>
      </c>
      <c r="N76" s="22" t="s">
        <v>39</v>
      </c>
      <c r="IB76" s="7"/>
      <c r="IC76" s="7"/>
      <c r="ID76" s="7"/>
      <c r="IE76" s="7"/>
      <c r="IF76" s="7"/>
      <c r="IG76" s="7"/>
      <c r="IH76" s="7"/>
      <c r="II76" s="7"/>
      <c r="IJ76" s="7"/>
      <c r="IK76" s="7"/>
      <c r="IL76" s="7"/>
      <c r="IM76" s="7"/>
      <c r="IN76" s="7"/>
      <c r="IO76" s="7"/>
      <c r="IP76" s="7"/>
    </row>
  </sheetData>
  <sheetProtection/>
  <mergeCells count="12">
    <mergeCell ref="A1:B1"/>
    <mergeCell ref="A2:N2"/>
    <mergeCell ref="A4:N4"/>
    <mergeCell ref="A20:N20"/>
    <mergeCell ref="A37:N37"/>
    <mergeCell ref="A49:N49"/>
    <mergeCell ref="A59:N59"/>
    <mergeCell ref="A70:N70"/>
    <mergeCell ref="E60:E69"/>
    <mergeCell ref="K60:K69"/>
    <mergeCell ref="L60:L69"/>
    <mergeCell ref="M60:M69"/>
  </mergeCells>
  <printOptions horizontalCentered="1"/>
  <pageMargins left="0.7083333333333334" right="0.7083333333333334" top="0.6298611111111111" bottom="0.6298611111111111" header="0.3145833333333333" footer="0.3145833333333333"/>
  <pageSetup firstPageNumber="2" useFirstPageNumber="1" fitToHeight="0" horizontalDpi="600" verticalDpi="600" orientation="landscape" paperSize="9" scale="77"/>
  <headerFooter scaleWithDoc="0" alignWithMargins="0">
    <oddFooter>&amp;C&amp;16- &amp;P -</oddFooter>
  </headerFooter>
  <rowBreaks count="2" manualBreakCount="2">
    <brk id="58" max="13" man="1"/>
    <brk id="69" max="13" man="1"/>
  </rowBreaks>
  <ignoredErrors>
    <ignoredError sqref="K3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kyc</dc:creator>
  <cp:keywords/>
  <dc:description/>
  <cp:lastModifiedBy>hanc</cp:lastModifiedBy>
  <cp:lastPrinted>2022-01-30T16:45:00Z</cp:lastPrinted>
  <dcterms:created xsi:type="dcterms:W3CDTF">2006-09-21T16:00:00Z</dcterms:created>
  <dcterms:modified xsi:type="dcterms:W3CDTF">2022-04-12T03:12:03Z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5CAF03056AAE4363881E8883A296BC9F</vt:lpwstr>
  </property>
</Properties>
</file>